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24\2018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U20" i="4690" s="1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5" i="4689" l="1"/>
  <c r="AO23" i="4688"/>
  <c r="CC19" i="4688" s="1"/>
  <c r="J23" i="4689"/>
  <c r="U19" i="4688" s="1"/>
  <c r="T17" i="4681"/>
  <c r="AN28" i="4688"/>
  <c r="CB18" i="4688" s="1"/>
  <c r="AN23" i="4688"/>
  <c r="CB19" i="4688" s="1"/>
  <c r="J26" i="4689"/>
  <c r="J34" i="4689"/>
  <c r="AF24" i="4688" s="1"/>
  <c r="U21" i="4690"/>
  <c r="J37" i="4689"/>
  <c r="D29" i="4688" s="1"/>
  <c r="J43" i="4689"/>
  <c r="AF29" i="4688" s="1"/>
  <c r="J28" i="4689"/>
  <c r="D24" i="4688" s="1"/>
  <c r="J24" i="4689"/>
  <c r="Z19" i="4688" s="1"/>
  <c r="J30" i="4689"/>
  <c r="J24" i="4688" s="1"/>
  <c r="J31" i="4689"/>
  <c r="J33" i="4689"/>
  <c r="Z24" i="4688" s="1"/>
  <c r="J36" i="4689"/>
  <c r="U19" i="4690"/>
  <c r="U18" i="4690"/>
  <c r="U17" i="4690"/>
  <c r="U16" i="4690"/>
  <c r="U15" i="4690"/>
  <c r="U14" i="4690"/>
  <c r="G14" i="4690"/>
  <c r="G13" i="4690"/>
  <c r="AL28" i="4688"/>
  <c r="BZ18" i="4688" s="1"/>
  <c r="AM23" i="4688"/>
  <c r="CA19" i="4688" s="1"/>
  <c r="AL23" i="4688"/>
  <c r="BZ19" i="4688" s="1"/>
  <c r="AJ23" i="4688"/>
  <c r="BX19" i="4688" s="1"/>
  <c r="AH23" i="4688"/>
  <c r="BV19" i="4688" s="1"/>
  <c r="J40" i="4689"/>
  <c r="P29" i="4688" s="1"/>
  <c r="J22" i="4689"/>
  <c r="P19" i="4688" s="1"/>
  <c r="J20" i="4689"/>
  <c r="G19" i="4688" s="1"/>
  <c r="J32" i="4689"/>
  <c r="U24" i="4688" s="1"/>
  <c r="U13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5" i="4690"/>
  <c r="G16" i="4690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J39" i="4689"/>
  <c r="AO24" i="4688"/>
  <c r="J35" i="4689"/>
  <c r="P24" i="4688"/>
  <c r="J29" i="4689"/>
  <c r="AK19" i="4688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L33" i="4688"/>
  <c r="BZ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O33" i="4688"/>
  <c r="CC21" i="4688" s="1"/>
  <c r="U23" i="4690"/>
  <c r="AI33" i="4688"/>
  <c r="BW21" i="4688" s="1"/>
  <c r="AM33" i="4688"/>
  <c r="CA21" i="4688" s="1"/>
  <c r="U23" i="4684"/>
  <c r="AK33" i="4688"/>
  <c r="BY21" i="4688" s="1"/>
  <c r="AH33" i="4688"/>
  <c r="BV21" i="4688" s="1"/>
  <c r="AJ33" i="4688"/>
  <c r="BX21" i="4688" s="1"/>
  <c r="N23" i="4690"/>
  <c r="G23" i="4690"/>
  <c r="R33" i="4688"/>
  <c r="BG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P30" i="4688"/>
  <c r="U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<sst xmlns="http://schemas.openxmlformats.org/spreadsheetml/2006/main" count="813" uniqueCount="155">
  <si>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</si>
  <si>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</si>
  <si>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</si>
  <si>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</si>
  <si>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</si>
  <si>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</si>
  <si>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</si>
  <si>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</si>
  <si>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</si>
  <si>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</si>
  <si>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</si>
  <si>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</si>
  <si>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</si>
  <si>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</si>
  <si>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</si>
  <si>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</si>
  <si>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</si>
  <si>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</si>
  <si>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</si>
  <si>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</si>
  <si>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</si>
  <si>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</si>
  <si>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</si>
  <si>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</si>
  <si>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</si>
  <si>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</si>
  <si>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</si>
  <si>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</si>
  <si>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</si>
  <si>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</si>
  <si>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</si>
  <si>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</si>
  <si>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</si>
  <si>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</si>
  <si>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</si>
  <si>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</si>
  <si>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</si>
  <si>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</si>
  <si>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</si>
  <si>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</si>
  <si>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</si>
  <si>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</si>
  <si>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</si>
  <si>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</si>
  <si>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</si>
  <si>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</si>
  <si>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</si>
  <si>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</si>
  <si>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</si>
  <si>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</si>
  <si>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</si>
  <si>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</si>
  <si>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</si>
  <si>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</si>
  <si>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</si>
  <si>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</si>
  <si>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</si>
  <si>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</si>
  <si>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</si>
  <si>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</si>
  <si>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</si>
  <si>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</si>
  <si>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</si>
  <si>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</si>
  <si>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</si>
  <si>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</si>
  <si>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</si>
  <si>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</si>
  <si>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</si>
  <si>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</si>
  <si>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</si>
  <si>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</si>
  <si>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</si>
  <si>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</si>
  <si>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</si>
  <si>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</si>
  <si>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</si>
  <si>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</si>
  <si>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</si>
  <si>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</si>
  <si>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</si>
  <si>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</si>
  <si>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</si>
  <si>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</si>
  <si>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</si>
  <si>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</si>
  <si>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</si>
  <si>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</si>
  <si>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</si>
  <si>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</si>
  <si>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</si>
  <si>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</si>
  <si>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</si>
  <si>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</si>
  <si>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</si>
  <si>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</si>
  <si>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</si>
  <si>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</si>
  <si>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</si>
  <si>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</si>
  <si>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</si>
  <si>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</si>
  <si>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</si>
  <si>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</si>
  <si>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</si>
  <si>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</si>
  <si>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</si>
  <si>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</si>
  <si>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</si>
  <si>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</si>
  <si>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</si>
  <si>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</si>
  <si>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</si>
  <si>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</si>
  <si>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</si>
  <si>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</si>
  <si>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</si>
  <si>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</si>
  <si>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</si>
  <si>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</si>
  <si>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</si>
  <si>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</si>
  <si>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</si>
  <si>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</si>
  <si>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</si>
  <si>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</si>
  <si>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</si>
  <si>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</si>
  <si>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</si>
  <si>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</si>
  <si>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</si>
  <si>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</si>
  <si>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</si>
  <si>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</si>
  <si>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</si>
  <si>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</si>
  <si>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</si>
  <si>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</si>
  <si>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</si>
  <si>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</si>
  <si>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</si>
  <si>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</si>
  <si>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</si>
  <si>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</si>
  <si>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</si>
  <si>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</si>
  <si>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</si>
  <si>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</si>
  <si>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17 X CARRERA 38</t>
  </si>
  <si>
    <t>8 (OR - S)</t>
  </si>
  <si>
    <t>ADOLFREDO FLOREZ</t>
  </si>
  <si>
    <t>GEOVANNIS GONZALEZ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</si>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</sst>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322</c:v>
                </c:pt>
                <c:pt idx="1">
                  <c:v>310.5</c:v>
                </c:pt>
                <c:pt idx="2">
                  <c:v>247.5</c:v>
                </c:pt>
                <c:pt idx="3">
                  <c:v>599.5</c:v>
                </c:pt>
                <c:pt idx="4">
                  <c:v>210</c:v>
                </c:pt>
                <c:pt idx="5">
                  <c:v>195.5</c:v>
                </c:pt>
                <c:pt idx="6">
                  <c:v>157.5</c:v>
                </c:pt>
                <c:pt idx="7">
                  <c:v>78</c:v>
                </c:pt>
                <c:pt idx="8">
                  <c:v>164</c:v>
                </c:pt>
                <c:pt idx="9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62936"/>
        <c:axId val="174448176"/>
      </c:barChart>
      <c:catAx>
        <c:axId val="17446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4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4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62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545</c:v>
                </c:pt>
                <c:pt idx="1">
                  <c:v>599.5</c:v>
                </c:pt>
                <c:pt idx="2">
                  <c:v>512</c:v>
                </c:pt>
                <c:pt idx="3">
                  <c:v>852.5</c:v>
                </c:pt>
                <c:pt idx="4">
                  <c:v>478</c:v>
                </c:pt>
                <c:pt idx="5">
                  <c:v>472.5</c:v>
                </c:pt>
                <c:pt idx="6">
                  <c:v>471</c:v>
                </c:pt>
                <c:pt idx="7">
                  <c:v>389</c:v>
                </c:pt>
                <c:pt idx="8">
                  <c:v>455.5</c:v>
                </c:pt>
                <c:pt idx="9">
                  <c:v>503.5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7472"/>
        <c:axId val="174387864"/>
      </c:barChart>
      <c:catAx>
        <c:axId val="17438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503.5</c:v>
                </c:pt>
                <c:pt idx="1">
                  <c:v>502.5</c:v>
                </c:pt>
                <c:pt idx="2">
                  <c:v>509</c:v>
                </c:pt>
                <c:pt idx="3">
                  <c:v>561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8648"/>
        <c:axId val="174389040"/>
      </c:barChart>
      <c:catAx>
        <c:axId val="17438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424</c:v>
                </c:pt>
                <c:pt idx="1">
                  <c:v>376.5</c:v>
                </c:pt>
                <c:pt idx="2">
                  <c:v>463.5</c:v>
                </c:pt>
                <c:pt idx="3">
                  <c:v>425</c:v>
                </c:pt>
                <c:pt idx="4">
                  <c:v>409.5</c:v>
                </c:pt>
                <c:pt idx="5">
                  <c:v>403</c:v>
                </c:pt>
                <c:pt idx="6">
                  <c:v>413.5</c:v>
                </c:pt>
                <c:pt idx="7">
                  <c:v>396.5</c:v>
                </c:pt>
                <c:pt idx="8">
                  <c:v>381</c:v>
                </c:pt>
                <c:pt idx="9">
                  <c:v>372</c:v>
                </c:pt>
                <c:pt idx="10">
                  <c:v>388.5</c:v>
                </c:pt>
                <c:pt idx="11">
                  <c:v>453.5</c:v>
                </c:pt>
                <c:pt idx="12">
                  <c:v>422</c:v>
                </c:pt>
                <c:pt idx="13">
                  <c:v>428.5</c:v>
                </c:pt>
                <c:pt idx="14">
                  <c:v>448.5</c:v>
                </c:pt>
                <c:pt idx="15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89824"/>
        <c:axId val="175592368"/>
      </c:barChart>
      <c:catAx>
        <c:axId val="17438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47.5</c:v>
                </c:pt>
                <c:pt idx="1">
                  <c:v>56.5</c:v>
                </c:pt>
                <c:pt idx="2">
                  <c:v>62</c:v>
                </c:pt>
                <c:pt idx="3">
                  <c:v>63.5</c:v>
                </c:pt>
                <c:pt idx="4">
                  <c:v>36</c:v>
                </c:pt>
                <c:pt idx="5">
                  <c:v>46.5</c:v>
                </c:pt>
                <c:pt idx="6">
                  <c:v>47.5</c:v>
                </c:pt>
                <c:pt idx="7">
                  <c:v>50.5</c:v>
                </c:pt>
                <c:pt idx="8">
                  <c:v>46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3152"/>
        <c:axId val="175593544"/>
      </c:barChart>
      <c:catAx>
        <c:axId val="175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53.5</c:v>
                </c:pt>
                <c:pt idx="1">
                  <c:v>42.5</c:v>
                </c:pt>
                <c:pt idx="2">
                  <c:v>51.5</c:v>
                </c:pt>
                <c:pt idx="3">
                  <c:v>46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4328"/>
        <c:axId val="175594720"/>
      </c:barChart>
      <c:catAx>
        <c:axId val="17559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36.5</c:v>
                </c:pt>
                <c:pt idx="1">
                  <c:v>30.5</c:v>
                </c:pt>
                <c:pt idx="2">
                  <c:v>50.5</c:v>
                </c:pt>
                <c:pt idx="3">
                  <c:v>59.5</c:v>
                </c:pt>
                <c:pt idx="4">
                  <c:v>43.5</c:v>
                </c:pt>
                <c:pt idx="5">
                  <c:v>49.5</c:v>
                </c:pt>
                <c:pt idx="6">
                  <c:v>26.5</c:v>
                </c:pt>
                <c:pt idx="7">
                  <c:v>33.5</c:v>
                </c:pt>
                <c:pt idx="8">
                  <c:v>36.5</c:v>
                </c:pt>
                <c:pt idx="9">
                  <c:v>34.5</c:v>
                </c:pt>
                <c:pt idx="10">
                  <c:v>21</c:v>
                </c:pt>
                <c:pt idx="11">
                  <c:v>29.5</c:v>
                </c:pt>
                <c:pt idx="12">
                  <c:v>26.5</c:v>
                </c:pt>
                <c:pt idx="13">
                  <c:v>29</c:v>
                </c:pt>
                <c:pt idx="14">
                  <c:v>32.5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5504"/>
        <c:axId val="175595896"/>
      </c:barChart>
      <c:catAx>
        <c:axId val="17559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1479.5</c:v>
                </c:pt>
                <c:pt idx="4">
                  <c:v>1367.5</c:v>
                </c:pt>
                <c:pt idx="5">
                  <c:v>1252.5</c:v>
                </c:pt>
                <c:pt idx="6">
                  <c:v>1162.5</c:v>
                </c:pt>
                <c:pt idx="7">
                  <c:v>641</c:v>
                </c:pt>
                <c:pt idx="8">
                  <c:v>595</c:v>
                </c:pt>
                <c:pt idx="9">
                  <c:v>568.5</c:v>
                </c:pt>
                <c:pt idx="13">
                  <c:v>649.5</c:v>
                </c:pt>
                <c:pt idx="14">
                  <c:v>627</c:v>
                </c:pt>
                <c:pt idx="15">
                  <c:v>590.5</c:v>
                </c:pt>
                <c:pt idx="16">
                  <c:v>562</c:v>
                </c:pt>
                <c:pt idx="17">
                  <c:v>554</c:v>
                </c:pt>
                <c:pt idx="18">
                  <c:v>561</c:v>
                </c:pt>
                <c:pt idx="19">
                  <c:v>568</c:v>
                </c:pt>
                <c:pt idx="20">
                  <c:v>562</c:v>
                </c:pt>
                <c:pt idx="21">
                  <c:v>589</c:v>
                </c:pt>
                <c:pt idx="22">
                  <c:v>621.5</c:v>
                </c:pt>
                <c:pt idx="23">
                  <c:v>661</c:v>
                </c:pt>
                <c:pt idx="24">
                  <c:v>692.5</c:v>
                </c:pt>
                <c:pt idx="25">
                  <c:v>686</c:v>
                </c:pt>
                <c:pt idx="29">
                  <c:v>744</c:v>
                </c:pt>
                <c:pt idx="30">
                  <c:v>568.5</c:v>
                </c:pt>
                <c:pt idx="31">
                  <c:v>395</c:v>
                </c:pt>
                <c:pt idx="32">
                  <c:v>205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493</c:v>
                </c:pt>
                <c:pt idx="4">
                  <c:v>543.5</c:v>
                </c:pt>
                <c:pt idx="5">
                  <c:v>558.5</c:v>
                </c:pt>
                <c:pt idx="6">
                  <c:v>612</c:v>
                </c:pt>
                <c:pt idx="7">
                  <c:v>651</c:v>
                </c:pt>
                <c:pt idx="8">
                  <c:v>666.5</c:v>
                </c:pt>
                <c:pt idx="9">
                  <c:v>691.5</c:v>
                </c:pt>
                <c:pt idx="13">
                  <c:v>510</c:v>
                </c:pt>
                <c:pt idx="14">
                  <c:v>524</c:v>
                </c:pt>
                <c:pt idx="15">
                  <c:v>558</c:v>
                </c:pt>
                <c:pt idx="16">
                  <c:v>541.5</c:v>
                </c:pt>
                <c:pt idx="17">
                  <c:v>537.5</c:v>
                </c:pt>
                <c:pt idx="18">
                  <c:v>540.5</c:v>
                </c:pt>
                <c:pt idx="19">
                  <c:v>536</c:v>
                </c:pt>
                <c:pt idx="20">
                  <c:v>534.5</c:v>
                </c:pt>
                <c:pt idx="21">
                  <c:v>549</c:v>
                </c:pt>
                <c:pt idx="22">
                  <c:v>540</c:v>
                </c:pt>
                <c:pt idx="23">
                  <c:v>547</c:v>
                </c:pt>
                <c:pt idx="24">
                  <c:v>549</c:v>
                </c:pt>
                <c:pt idx="25">
                  <c:v>542.5</c:v>
                </c:pt>
                <c:pt idx="29">
                  <c:v>700</c:v>
                </c:pt>
                <c:pt idx="30">
                  <c:v>519.5</c:v>
                </c:pt>
                <c:pt idx="31">
                  <c:v>365</c:v>
                </c:pt>
                <c:pt idx="32">
                  <c:v>193.5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536.5</c:v>
                </c:pt>
                <c:pt idx="4">
                  <c:v>531</c:v>
                </c:pt>
                <c:pt idx="5">
                  <c:v>504</c:v>
                </c:pt>
                <c:pt idx="6">
                  <c:v>499.5</c:v>
                </c:pt>
                <c:pt idx="7">
                  <c:v>518.5</c:v>
                </c:pt>
                <c:pt idx="8">
                  <c:v>526.5</c:v>
                </c:pt>
                <c:pt idx="9">
                  <c:v>559</c:v>
                </c:pt>
                <c:pt idx="13">
                  <c:v>529.5</c:v>
                </c:pt>
                <c:pt idx="14">
                  <c:v>523.5</c:v>
                </c:pt>
                <c:pt idx="15">
                  <c:v>552.5</c:v>
                </c:pt>
                <c:pt idx="16">
                  <c:v>547.5</c:v>
                </c:pt>
                <c:pt idx="17">
                  <c:v>531</c:v>
                </c:pt>
                <c:pt idx="18">
                  <c:v>492.5</c:v>
                </c:pt>
                <c:pt idx="19">
                  <c:v>459</c:v>
                </c:pt>
                <c:pt idx="20">
                  <c:v>441.5</c:v>
                </c:pt>
                <c:pt idx="21">
                  <c:v>457</c:v>
                </c:pt>
                <c:pt idx="22">
                  <c:v>474.5</c:v>
                </c:pt>
                <c:pt idx="23">
                  <c:v>484.5</c:v>
                </c:pt>
                <c:pt idx="24">
                  <c:v>511</c:v>
                </c:pt>
                <c:pt idx="25">
                  <c:v>501</c:v>
                </c:pt>
                <c:pt idx="29">
                  <c:v>632</c:v>
                </c:pt>
                <c:pt idx="30">
                  <c:v>484.5</c:v>
                </c:pt>
                <c:pt idx="31">
                  <c:v>310</c:v>
                </c:pt>
                <c:pt idx="32">
                  <c:v>162.5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2509</c:v>
                </c:pt>
                <c:pt idx="4">
                  <c:v>2442</c:v>
                </c:pt>
                <c:pt idx="5">
                  <c:v>2315</c:v>
                </c:pt>
                <c:pt idx="6">
                  <c:v>2274</c:v>
                </c:pt>
                <c:pt idx="7">
                  <c:v>1810.5</c:v>
                </c:pt>
                <c:pt idx="8">
                  <c:v>1788</c:v>
                </c:pt>
                <c:pt idx="9">
                  <c:v>1819</c:v>
                </c:pt>
                <c:pt idx="13">
                  <c:v>1689</c:v>
                </c:pt>
                <c:pt idx="14">
                  <c:v>1674.5</c:v>
                </c:pt>
                <c:pt idx="15">
                  <c:v>1701</c:v>
                </c:pt>
                <c:pt idx="16">
                  <c:v>1651</c:v>
                </c:pt>
                <c:pt idx="17">
                  <c:v>1622.5</c:v>
                </c:pt>
                <c:pt idx="18">
                  <c:v>1594</c:v>
                </c:pt>
                <c:pt idx="19">
                  <c:v>1563</c:v>
                </c:pt>
                <c:pt idx="20">
                  <c:v>1538</c:v>
                </c:pt>
                <c:pt idx="21">
                  <c:v>1595</c:v>
                </c:pt>
                <c:pt idx="22">
                  <c:v>1636</c:v>
                </c:pt>
                <c:pt idx="23">
                  <c:v>1692.5</c:v>
                </c:pt>
                <c:pt idx="24">
                  <c:v>1752.5</c:v>
                </c:pt>
                <c:pt idx="25">
                  <c:v>1729.5</c:v>
                </c:pt>
                <c:pt idx="29">
                  <c:v>2076</c:v>
                </c:pt>
                <c:pt idx="30">
                  <c:v>1572.5</c:v>
                </c:pt>
                <c:pt idx="31">
                  <c:v>1070</c:v>
                </c:pt>
                <c:pt idx="32">
                  <c:v>561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716120"/>
        <c:axId val="176716512"/>
      </c:lineChart>
      <c:catAx>
        <c:axId val="176716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16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716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175.5</c:v>
                </c:pt>
                <c:pt idx="1">
                  <c:v>173.5</c:v>
                </c:pt>
                <c:pt idx="2">
                  <c:v>190</c:v>
                </c:pt>
                <c:pt idx="3">
                  <c:v>205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00504"/>
        <c:axId val="174604984"/>
      </c:barChart>
      <c:catAx>
        <c:axId val="17460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0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0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158</c:v>
                </c:pt>
                <c:pt idx="1">
                  <c:v>162.5</c:v>
                </c:pt>
                <c:pt idx="2">
                  <c:v>176</c:v>
                </c:pt>
                <c:pt idx="3">
                  <c:v>153</c:v>
                </c:pt>
                <c:pt idx="4">
                  <c:v>135.5</c:v>
                </c:pt>
                <c:pt idx="5">
                  <c:v>126</c:v>
                </c:pt>
                <c:pt idx="6">
                  <c:v>147.5</c:v>
                </c:pt>
                <c:pt idx="7">
                  <c:v>145</c:v>
                </c:pt>
                <c:pt idx="8">
                  <c:v>142.5</c:v>
                </c:pt>
                <c:pt idx="9">
                  <c:v>133</c:v>
                </c:pt>
                <c:pt idx="10">
                  <c:v>141.5</c:v>
                </c:pt>
                <c:pt idx="11">
                  <c:v>172</c:v>
                </c:pt>
                <c:pt idx="12">
                  <c:v>175</c:v>
                </c:pt>
                <c:pt idx="13">
                  <c:v>172.5</c:v>
                </c:pt>
                <c:pt idx="14">
                  <c:v>173</c:v>
                </c:pt>
                <c:pt idx="15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85728"/>
        <c:axId val="174686112"/>
      </c:barChart>
      <c:catAx>
        <c:axId val="1746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8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8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103.5</c:v>
                </c:pt>
                <c:pt idx="1">
                  <c:v>143</c:v>
                </c:pt>
                <c:pt idx="2">
                  <c:v>109.5</c:v>
                </c:pt>
                <c:pt idx="3">
                  <c:v>137</c:v>
                </c:pt>
                <c:pt idx="4">
                  <c:v>154</c:v>
                </c:pt>
                <c:pt idx="5">
                  <c:v>158</c:v>
                </c:pt>
                <c:pt idx="6">
                  <c:v>163</c:v>
                </c:pt>
                <c:pt idx="7">
                  <c:v>176</c:v>
                </c:pt>
                <c:pt idx="8">
                  <c:v>169.5</c:v>
                </c:pt>
                <c:pt idx="9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19336"/>
        <c:axId val="175351400"/>
      </c:barChart>
      <c:catAx>
        <c:axId val="175019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5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51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19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180.5</c:v>
                </c:pt>
                <c:pt idx="1">
                  <c:v>154.5</c:v>
                </c:pt>
                <c:pt idx="2">
                  <c:v>171.5</c:v>
                </c:pt>
                <c:pt idx="3">
                  <c:v>193.5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35344"/>
        <c:axId val="175335728"/>
      </c:barChart>
      <c:catAx>
        <c:axId val="17533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3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3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118</c:v>
                </c:pt>
                <c:pt idx="1">
                  <c:v>100.5</c:v>
                </c:pt>
                <c:pt idx="2">
                  <c:v>155.5</c:v>
                </c:pt>
                <c:pt idx="3">
                  <c:v>136</c:v>
                </c:pt>
                <c:pt idx="4">
                  <c:v>132</c:v>
                </c:pt>
                <c:pt idx="5">
                  <c:v>134.5</c:v>
                </c:pt>
                <c:pt idx="6">
                  <c:v>139</c:v>
                </c:pt>
                <c:pt idx="7">
                  <c:v>132</c:v>
                </c:pt>
                <c:pt idx="8">
                  <c:v>135</c:v>
                </c:pt>
                <c:pt idx="9">
                  <c:v>130</c:v>
                </c:pt>
                <c:pt idx="10">
                  <c:v>137.5</c:v>
                </c:pt>
                <c:pt idx="11">
                  <c:v>146.5</c:v>
                </c:pt>
                <c:pt idx="12">
                  <c:v>126</c:v>
                </c:pt>
                <c:pt idx="13">
                  <c:v>137</c:v>
                </c:pt>
                <c:pt idx="14">
                  <c:v>139.5</c:v>
                </c:pt>
                <c:pt idx="15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6696"/>
        <c:axId val="175037088"/>
      </c:barChart>
      <c:catAx>
        <c:axId val="17503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3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119.5</c:v>
                </c:pt>
                <c:pt idx="1">
                  <c:v>146</c:v>
                </c:pt>
                <c:pt idx="2">
                  <c:v>155</c:v>
                </c:pt>
                <c:pt idx="3">
                  <c:v>116</c:v>
                </c:pt>
                <c:pt idx="4">
                  <c:v>114</c:v>
                </c:pt>
                <c:pt idx="5">
                  <c:v>119</c:v>
                </c:pt>
                <c:pt idx="6">
                  <c:v>150.5</c:v>
                </c:pt>
                <c:pt idx="7">
                  <c:v>135</c:v>
                </c:pt>
                <c:pt idx="8">
                  <c:v>122</c:v>
                </c:pt>
                <c:pt idx="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6304"/>
        <c:axId val="175037872"/>
      </c:barChart>
      <c:catAx>
        <c:axId val="17503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3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147.5</c:v>
                </c:pt>
                <c:pt idx="1">
                  <c:v>174.5</c:v>
                </c:pt>
                <c:pt idx="2">
                  <c:v>147.5</c:v>
                </c:pt>
                <c:pt idx="3">
                  <c:v>162.5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5520"/>
        <c:axId val="175035128"/>
      </c:barChart>
      <c:catAx>
        <c:axId val="1750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3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148</c:v>
                </c:pt>
                <c:pt idx="1">
                  <c:v>113.5</c:v>
                </c:pt>
                <c:pt idx="2">
                  <c:v>132</c:v>
                </c:pt>
                <c:pt idx="3">
                  <c:v>136</c:v>
                </c:pt>
                <c:pt idx="4">
                  <c:v>142</c:v>
                </c:pt>
                <c:pt idx="5">
                  <c:v>142.5</c:v>
                </c:pt>
                <c:pt idx="6">
                  <c:v>127</c:v>
                </c:pt>
                <c:pt idx="7">
                  <c:v>119.5</c:v>
                </c:pt>
                <c:pt idx="8">
                  <c:v>103.5</c:v>
                </c:pt>
                <c:pt idx="9">
                  <c:v>109</c:v>
                </c:pt>
                <c:pt idx="10">
                  <c:v>109.5</c:v>
                </c:pt>
                <c:pt idx="11">
                  <c:v>135</c:v>
                </c:pt>
                <c:pt idx="12">
                  <c:v>121</c:v>
                </c:pt>
                <c:pt idx="13">
                  <c:v>119</c:v>
                </c:pt>
                <c:pt idx="14">
                  <c:v>136</c:v>
                </c:pt>
                <c:pt idx="15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34344"/>
        <c:axId val="174386688"/>
      </c:barChart>
      <c:catAx>
        <c:axId val="17503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8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3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148</v>
      </c>
      <c r="E5" s="172"/>
      <c r="F5" s="172"/>
      <c r="G5" s="172"/>
      <c r="H5" s="172"/>
      <c r="I5" s="167" t="s">
        <v>53</v>
      </c>
      <c r="J5" s="167"/>
      <c r="K5" s="167"/>
      <c r="L5" s="173">
        <v>1124</v>
      </c>
      <c r="M5" s="173"/>
      <c r="N5" s="173"/>
      <c r="O5" s="12"/>
      <c r="P5" s="167" t="s">
        <v>57</v>
      </c>
      <c r="Q5" s="167"/>
      <c r="R5" s="167"/>
      <c r="S5" s="171" t="s">
        <v>147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150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43424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170</v>
      </c>
      <c r="C10" s="46">
        <v>121</v>
      </c>
      <c r="D10" s="46">
        <v>53</v>
      </c>
      <c r="E10" s="46">
        <v>4</v>
      </c>
      <c r="F10" s="6">
        <f t="shared" ref="F10:F22" si="0">B10*0.5+C10*1+D10*2+E10*2.5</f>
        <v>322</v>
      </c>
      <c r="G10" s="2"/>
      <c r="H10" s="19" t="s">
        <v>4</v>
      </c>
      <c r="I10" s="46">
        <v>60</v>
      </c>
      <c r="J10" s="46">
        <v>73</v>
      </c>
      <c r="K10" s="46">
        <v>20</v>
      </c>
      <c r="L10" s="46">
        <v>4</v>
      </c>
      <c r="M10" s="6">
        <f t="shared" ref="M10:M22" si="1">I10*0.5+J10*1+K10*2+L10*2.5</f>
        <v>153</v>
      </c>
      <c r="N10" s="9">
        <f>F20+F21+F22+M10</f>
        <v>649.5</v>
      </c>
      <c r="O10" s="19" t="s">
        <v>43</v>
      </c>
      <c r="P10" s="46">
        <v>77</v>
      </c>
      <c r="Q10" s="46">
        <v>79</v>
      </c>
      <c r="R10" s="46">
        <v>24</v>
      </c>
      <c r="S10" s="46">
        <v>4</v>
      </c>
      <c r="T10" s="6">
        <f t="shared" ref="T10:T21" si="2">P10*0.5+Q10*1+R10*2+S10*2.5</f>
        <v>175.5</v>
      </c>
      <c r="U10" s="10"/>
      <c r="AB10" s="1"/>
    </row>
    <row r="11" spans="1:28" ht="24" customHeight="1" x14ac:dyDescent="0.2">
      <c r="A11" s="18" t="s">
        <v>14</v>
      </c>
      <c r="B11" s="46">
        <v>163</v>
      </c>
      <c r="C11" s="46">
        <v>114</v>
      </c>
      <c r="D11" s="46">
        <v>55</v>
      </c>
      <c r="E11" s="46">
        <v>2</v>
      </c>
      <c r="F11" s="6">
        <f t="shared" si="0"/>
        <v>310.5</v>
      </c>
      <c r="G11" s="2"/>
      <c r="H11" s="19" t="s">
        <v>5</v>
      </c>
      <c r="I11" s="46">
        <v>47</v>
      </c>
      <c r="J11" s="46">
        <v>69</v>
      </c>
      <c r="K11" s="46">
        <v>19</v>
      </c>
      <c r="L11" s="46">
        <v>2</v>
      </c>
      <c r="M11" s="6">
        <f t="shared" si="1"/>
        <v>135.5</v>
      </c>
      <c r="N11" s="9">
        <f>F21+F22+M10+M11</f>
        <v>627</v>
      </c>
      <c r="O11" s="19" t="s">
        <v>44</v>
      </c>
      <c r="P11" s="46">
        <v>89</v>
      </c>
      <c r="Q11" s="46">
        <v>86</v>
      </c>
      <c r="R11" s="46">
        <v>19</v>
      </c>
      <c r="S11" s="46">
        <v>2</v>
      </c>
      <c r="T11" s="6">
        <f t="shared" si="2"/>
        <v>173.5</v>
      </c>
      <c r="U11" s="2"/>
      <c r="AB11" s="1"/>
    </row>
    <row r="12" spans="1:28" ht="24" customHeight="1" x14ac:dyDescent="0.2">
      <c r="A12" s="18" t="s">
        <v>17</v>
      </c>
      <c r="B12" s="46">
        <v>121</v>
      </c>
      <c r="C12" s="46">
        <v>85</v>
      </c>
      <c r="D12" s="46">
        <v>46</v>
      </c>
      <c r="E12" s="46">
        <v>4</v>
      </c>
      <c r="F12" s="6">
        <f t="shared" si="0"/>
        <v>247.5</v>
      </c>
      <c r="G12" s="2"/>
      <c r="H12" s="19" t="s">
        <v>6</v>
      </c>
      <c r="I12" s="46">
        <v>44</v>
      </c>
      <c r="J12" s="46">
        <v>81</v>
      </c>
      <c r="K12" s="46">
        <v>4</v>
      </c>
      <c r="L12" s="46">
        <v>6</v>
      </c>
      <c r="M12" s="6">
        <f t="shared" si="1"/>
        <v>126</v>
      </c>
      <c r="N12" s="2">
        <f>F22+M10+M11+M12</f>
        <v>590.5</v>
      </c>
      <c r="O12" s="19" t="s">
        <v>32</v>
      </c>
      <c r="P12" s="46">
        <v>96</v>
      </c>
      <c r="Q12" s="46">
        <v>88</v>
      </c>
      <c r="R12" s="46">
        <v>22</v>
      </c>
      <c r="S12" s="46">
        <v>4</v>
      </c>
      <c r="T12" s="6">
        <f t="shared" si="2"/>
        <v>190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55</v>
      </c>
      <c r="D13" s="46">
        <v>242</v>
      </c>
      <c r="E13" s="46">
        <v>6</v>
      </c>
      <c r="F13" s="6">
        <f t="shared" si="0"/>
        <v>599.5</v>
      </c>
      <c r="G13" s="2">
        <f t="shared" ref="G13:G19" si="3">F10+F11+F12+F13</f>
        <v>1479.5</v>
      </c>
      <c r="H13" s="19" t="s">
        <v>7</v>
      </c>
      <c r="I13" s="46">
        <v>52</v>
      </c>
      <c r="J13" s="46">
        <v>59</v>
      </c>
      <c r="K13" s="46">
        <v>25</v>
      </c>
      <c r="L13" s="46">
        <v>5</v>
      </c>
      <c r="M13" s="6">
        <f t="shared" si="1"/>
        <v>147.5</v>
      </c>
      <c r="N13" s="2">
        <f t="shared" ref="N13:N18" si="4">M10+M11+M12+M13</f>
        <v>562</v>
      </c>
      <c r="O13" s="19" t="s">
        <v>33</v>
      </c>
      <c r="P13" s="46">
        <v>102</v>
      </c>
      <c r="Q13" s="46">
        <v>87</v>
      </c>
      <c r="R13" s="46">
        <v>26</v>
      </c>
      <c r="S13" s="46">
        <v>6</v>
      </c>
      <c r="T13" s="6">
        <f t="shared" si="2"/>
        <v>205</v>
      </c>
      <c r="U13" s="2">
        <f t="shared" ref="U13:U21" si="5">T10+T11+T12+T13</f>
        <v>744</v>
      </c>
      <c r="AB13" s="81">
        <v>212.5</v>
      </c>
    </row>
    <row r="14" spans="1:28" ht="24" customHeight="1" x14ac:dyDescent="0.2">
      <c r="A14" s="18" t="s">
        <v>21</v>
      </c>
      <c r="B14" s="46">
        <v>95</v>
      </c>
      <c r="C14" s="46">
        <v>82</v>
      </c>
      <c r="D14" s="46">
        <v>29</v>
      </c>
      <c r="E14" s="46">
        <v>9</v>
      </c>
      <c r="F14" s="6">
        <f t="shared" si="0"/>
        <v>210</v>
      </c>
      <c r="G14" s="2">
        <f t="shared" si="3"/>
        <v>1367.5</v>
      </c>
      <c r="H14" s="19" t="s">
        <v>9</v>
      </c>
      <c r="I14" s="46">
        <v>57</v>
      </c>
      <c r="J14" s="46">
        <v>61</v>
      </c>
      <c r="K14" s="46">
        <v>24</v>
      </c>
      <c r="L14" s="46">
        <v>3</v>
      </c>
      <c r="M14" s="6">
        <f t="shared" si="1"/>
        <v>145</v>
      </c>
      <c r="N14" s="2">
        <f t="shared" si="4"/>
        <v>554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568.5</v>
      </c>
      <c r="AB14" s="81">
        <v>226</v>
      </c>
    </row>
    <row r="15" spans="1:28" ht="24" customHeight="1" x14ac:dyDescent="0.2">
      <c r="A15" s="18" t="s">
        <v>23</v>
      </c>
      <c r="B15" s="46">
        <v>87</v>
      </c>
      <c r="C15" s="46">
        <v>89</v>
      </c>
      <c r="D15" s="46">
        <v>24</v>
      </c>
      <c r="E15" s="46">
        <v>6</v>
      </c>
      <c r="F15" s="6">
        <f t="shared" si="0"/>
        <v>195.5</v>
      </c>
      <c r="G15" s="2">
        <f t="shared" si="3"/>
        <v>1252.5</v>
      </c>
      <c r="H15" s="19" t="s">
        <v>12</v>
      </c>
      <c r="I15" s="46">
        <v>52</v>
      </c>
      <c r="J15" s="46">
        <v>60</v>
      </c>
      <c r="K15" s="46">
        <v>22</v>
      </c>
      <c r="L15" s="46">
        <v>5</v>
      </c>
      <c r="M15" s="6">
        <f t="shared" si="1"/>
        <v>142.5</v>
      </c>
      <c r="N15" s="2">
        <f t="shared" si="4"/>
        <v>561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395</v>
      </c>
      <c r="AB15" s="81">
        <v>233.5</v>
      </c>
    </row>
    <row r="16" spans="1:28" ht="24" customHeight="1" x14ac:dyDescent="0.2">
      <c r="A16" s="18" t="s">
        <v>39</v>
      </c>
      <c r="B16" s="46">
        <v>66</v>
      </c>
      <c r="C16" s="46">
        <v>77</v>
      </c>
      <c r="D16" s="46">
        <v>20</v>
      </c>
      <c r="E16" s="46">
        <v>3</v>
      </c>
      <c r="F16" s="6">
        <f t="shared" si="0"/>
        <v>157.5</v>
      </c>
      <c r="G16" s="2">
        <f t="shared" si="3"/>
        <v>1162.5</v>
      </c>
      <c r="H16" s="19" t="s">
        <v>15</v>
      </c>
      <c r="I16" s="46">
        <v>50</v>
      </c>
      <c r="J16" s="46">
        <v>58</v>
      </c>
      <c r="K16" s="46">
        <v>20</v>
      </c>
      <c r="L16" s="46">
        <v>4</v>
      </c>
      <c r="M16" s="6">
        <f t="shared" si="1"/>
        <v>133</v>
      </c>
      <c r="N16" s="2">
        <f t="shared" si="4"/>
        <v>568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205</v>
      </c>
      <c r="AB16" s="81">
        <v>234</v>
      </c>
    </row>
    <row r="17" spans="1:28" ht="24" customHeight="1" x14ac:dyDescent="0.2">
      <c r="A17" s="18" t="s">
        <v>40</v>
      </c>
      <c r="B17" s="46">
        <v>51</v>
      </c>
      <c r="C17" s="46">
        <v>4</v>
      </c>
      <c r="D17" s="46">
        <v>18</v>
      </c>
      <c r="E17" s="46">
        <v>5</v>
      </c>
      <c r="F17" s="6">
        <f t="shared" si="0"/>
        <v>78</v>
      </c>
      <c r="G17" s="2">
        <f t="shared" si="3"/>
        <v>641</v>
      </c>
      <c r="H17" s="19" t="s">
        <v>18</v>
      </c>
      <c r="I17" s="46">
        <v>58</v>
      </c>
      <c r="J17" s="46">
        <v>61</v>
      </c>
      <c r="K17" s="46">
        <v>22</v>
      </c>
      <c r="L17" s="46">
        <v>3</v>
      </c>
      <c r="M17" s="6">
        <f t="shared" si="1"/>
        <v>141.5</v>
      </c>
      <c r="N17" s="2">
        <f t="shared" si="4"/>
        <v>562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67</v>
      </c>
      <c r="C18" s="46">
        <v>78</v>
      </c>
      <c r="D18" s="46">
        <v>20</v>
      </c>
      <c r="E18" s="46">
        <v>5</v>
      </c>
      <c r="F18" s="6">
        <f t="shared" si="0"/>
        <v>164</v>
      </c>
      <c r="G18" s="2">
        <f t="shared" si="3"/>
        <v>595</v>
      </c>
      <c r="H18" s="19" t="s">
        <v>20</v>
      </c>
      <c r="I18" s="46">
        <v>66</v>
      </c>
      <c r="J18" s="46">
        <v>77</v>
      </c>
      <c r="K18" s="46">
        <v>26</v>
      </c>
      <c r="L18" s="46">
        <v>4</v>
      </c>
      <c r="M18" s="6">
        <f t="shared" si="1"/>
        <v>172</v>
      </c>
      <c r="N18" s="2">
        <f t="shared" si="4"/>
        <v>589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71</v>
      </c>
      <c r="C19" s="47">
        <v>88</v>
      </c>
      <c r="D19" s="47">
        <v>19</v>
      </c>
      <c r="E19" s="47">
        <v>3</v>
      </c>
      <c r="F19" s="7">
        <f t="shared" si="0"/>
        <v>169</v>
      </c>
      <c r="G19" s="3">
        <f t="shared" si="3"/>
        <v>568.5</v>
      </c>
      <c r="H19" s="20" t="s">
        <v>22</v>
      </c>
      <c r="I19" s="45">
        <v>65</v>
      </c>
      <c r="J19" s="45">
        <v>72</v>
      </c>
      <c r="K19" s="45">
        <v>29</v>
      </c>
      <c r="L19" s="45">
        <v>5</v>
      </c>
      <c r="M19" s="6">
        <f t="shared" si="1"/>
        <v>175</v>
      </c>
      <c r="N19" s="2">
        <f>M16+M17+M18+M19</f>
        <v>621.5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77</v>
      </c>
      <c r="D20" s="45">
        <v>19</v>
      </c>
      <c r="E20" s="45">
        <v>3</v>
      </c>
      <c r="F20" s="8">
        <f t="shared" si="0"/>
        <v>158</v>
      </c>
      <c r="G20" s="35"/>
      <c r="H20" s="19" t="s">
        <v>24</v>
      </c>
      <c r="I20" s="46">
        <v>67</v>
      </c>
      <c r="J20" s="46">
        <v>70</v>
      </c>
      <c r="K20" s="46">
        <v>27</v>
      </c>
      <c r="L20" s="46">
        <v>6</v>
      </c>
      <c r="M20" s="8">
        <f t="shared" si="1"/>
        <v>172.5</v>
      </c>
      <c r="N20" s="2">
        <f>M17+M18+M19+M20</f>
        <v>661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63</v>
      </c>
      <c r="C21" s="46">
        <v>84</v>
      </c>
      <c r="D21" s="46">
        <v>21</v>
      </c>
      <c r="E21" s="46">
        <v>2</v>
      </c>
      <c r="F21" s="6">
        <f t="shared" si="0"/>
        <v>162.5</v>
      </c>
      <c r="G21" s="36"/>
      <c r="H21" s="20" t="s">
        <v>25</v>
      </c>
      <c r="I21" s="46">
        <v>72</v>
      </c>
      <c r="J21" s="46">
        <v>67</v>
      </c>
      <c r="K21" s="46">
        <v>25</v>
      </c>
      <c r="L21" s="46">
        <v>8</v>
      </c>
      <c r="M21" s="6">
        <f t="shared" si="1"/>
        <v>173</v>
      </c>
      <c r="N21" s="2">
        <f>M18+M19+M20+M21</f>
        <v>692.5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64</v>
      </c>
      <c r="C22" s="46">
        <v>76</v>
      </c>
      <c r="D22" s="46">
        <v>24</v>
      </c>
      <c r="E22" s="46">
        <v>8</v>
      </c>
      <c r="F22" s="6">
        <f t="shared" si="0"/>
        <v>176</v>
      </c>
      <c r="G22" s="2"/>
      <c r="H22" s="21" t="s">
        <v>26</v>
      </c>
      <c r="I22" s="47">
        <v>68</v>
      </c>
      <c r="J22" s="47">
        <v>68</v>
      </c>
      <c r="K22" s="47">
        <v>23</v>
      </c>
      <c r="L22" s="47">
        <v>7</v>
      </c>
      <c r="M22" s="6">
        <f t="shared" si="1"/>
        <v>165.5</v>
      </c>
      <c r="N22" s="3">
        <f>M19+M20+M21+M22</f>
        <v>686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1479.5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692.5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744</v>
      </c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69</v>
      </c>
      <c r="N24" s="88"/>
      <c r="O24" s="184"/>
      <c r="P24" s="185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'G-2'!E4:H4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'G-2'!D5:H5</f>
        <v>CALLE 17 X CARRERA 38</v>
      </c>
      <c r="E5" s="211"/>
      <c r="F5" s="211"/>
      <c r="G5" s="211"/>
      <c r="H5" s="211"/>
      <c r="I5" s="208" t="s">
        <v>53</v>
      </c>
      <c r="J5" s="208"/>
      <c r="K5" s="208"/>
      <c r="L5" s="173">
        <v>1738</v>
      </c>
      <c r="M5" s="173"/>
      <c r="N5" s="173"/>
      <c r="O5" s="50"/>
      <c r="P5" s="208" t="s">
        <v>57</v>
      </c>
      <c r="Q5" s="208"/>
      <c r="R5" s="208"/>
      <c r="S5" s="173" t="s">
        <v>133</v>
      </c>
      <c r="T5" s="173"/>
      <c r="U5" s="173"/>
    </row>
    <row r="6" spans="1:28" ht="12.75" customHeight="1" x14ac:dyDescent="0.2">
      <c r="A6" s="208" t="s">
        <v>55</v>
      </c>
      <c r="B6" s="208"/>
      <c r="C6" s="208"/>
      <c r="D6" s="209" t="s">
        <v>151</v>
      </c>
      <c r="E6" s="209"/>
      <c r="F6" s="209"/>
      <c r="G6" s="209"/>
      <c r="H6" s="209"/>
      <c r="I6" s="208" t="s">
        <v>59</v>
      </c>
      <c r="J6" s="208"/>
      <c r="K6" s="208"/>
      <c r="L6" s="218">
        <v>2</v>
      </c>
      <c r="M6" s="218"/>
      <c r="N6" s="218"/>
      <c r="O6" s="54"/>
      <c r="P6" s="208" t="s">
        <v>58</v>
      </c>
      <c r="Q6" s="208"/>
      <c r="R6" s="208"/>
      <c r="S6" s="212">
        <v>43424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37</v>
      </c>
      <c r="C10" s="61">
        <v>31</v>
      </c>
      <c r="D10" s="61">
        <v>22</v>
      </c>
      <c r="E10" s="61">
        <v>4</v>
      </c>
      <c r="F10" s="62">
        <f t="shared" ref="F10:F22" si="0">B10*0.5+C10*1+D10*2+E10*2.5</f>
        <v>103.5</v>
      </c>
      <c r="G10" s="63"/>
      <c r="H10" s="64" t="s">
        <v>4</v>
      </c>
      <c r="I10" s="46">
        <v>15</v>
      </c>
      <c r="J10" s="46">
        <v>47</v>
      </c>
      <c r="K10" s="46">
        <v>32</v>
      </c>
      <c r="L10" s="46">
        <v>7</v>
      </c>
      <c r="M10" s="62">
        <f t="shared" ref="M10:M22" si="1">I10*0.5+J10*1+K10*2+L10*2.5</f>
        <v>136</v>
      </c>
      <c r="N10" s="65">
        <f>F20+F21+F22+M10</f>
        <v>510</v>
      </c>
      <c r="O10" s="64" t="s">
        <v>43</v>
      </c>
      <c r="P10" s="46">
        <v>25</v>
      </c>
      <c r="Q10" s="46">
        <v>69</v>
      </c>
      <c r="R10" s="46">
        <v>42</v>
      </c>
      <c r="S10" s="46">
        <v>6</v>
      </c>
      <c r="T10" s="62">
        <f t="shared" ref="T10:T21" si="2">P10*0.5+Q10*1+R10*2+S10*2.5</f>
        <v>180.5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46</v>
      </c>
      <c r="D11" s="61">
        <v>32</v>
      </c>
      <c r="E11" s="61">
        <v>5</v>
      </c>
      <c r="F11" s="62">
        <f t="shared" si="0"/>
        <v>143</v>
      </c>
      <c r="G11" s="63"/>
      <c r="H11" s="64" t="s">
        <v>5</v>
      </c>
      <c r="I11" s="46">
        <v>18</v>
      </c>
      <c r="J11" s="46">
        <v>37</v>
      </c>
      <c r="K11" s="46">
        <v>33</v>
      </c>
      <c r="L11" s="46">
        <v>8</v>
      </c>
      <c r="M11" s="62">
        <f t="shared" si="1"/>
        <v>132</v>
      </c>
      <c r="N11" s="65">
        <f>F21+F22+M10+M11</f>
        <v>524</v>
      </c>
      <c r="O11" s="64" t="s">
        <v>44</v>
      </c>
      <c r="P11" s="46">
        <v>14</v>
      </c>
      <c r="Q11" s="46">
        <v>47</v>
      </c>
      <c r="R11" s="46">
        <v>39</v>
      </c>
      <c r="S11" s="46">
        <v>9</v>
      </c>
      <c r="T11" s="62">
        <f t="shared" si="2"/>
        <v>154.5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35</v>
      </c>
      <c r="D12" s="61">
        <v>26</v>
      </c>
      <c r="E12" s="61">
        <v>4</v>
      </c>
      <c r="F12" s="62">
        <f t="shared" si="0"/>
        <v>109.5</v>
      </c>
      <c r="G12" s="63"/>
      <c r="H12" s="64" t="s">
        <v>6</v>
      </c>
      <c r="I12" s="46">
        <v>13</v>
      </c>
      <c r="J12" s="46">
        <v>44</v>
      </c>
      <c r="K12" s="46">
        <v>32</v>
      </c>
      <c r="L12" s="46">
        <v>8</v>
      </c>
      <c r="M12" s="62">
        <f t="shared" si="1"/>
        <v>134.5</v>
      </c>
      <c r="N12" s="63">
        <f>F22+M10+M11+M12</f>
        <v>558</v>
      </c>
      <c r="O12" s="64" t="s">
        <v>32</v>
      </c>
      <c r="P12" s="46">
        <v>17</v>
      </c>
      <c r="Q12" s="46">
        <v>55</v>
      </c>
      <c r="R12" s="46">
        <v>44</v>
      </c>
      <c r="S12" s="46">
        <v>8</v>
      </c>
      <c r="T12" s="62">
        <f t="shared" si="2"/>
        <v>171.5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51</v>
      </c>
      <c r="D13" s="61">
        <v>31</v>
      </c>
      <c r="E13" s="61">
        <v>2</v>
      </c>
      <c r="F13" s="62">
        <f t="shared" si="0"/>
        <v>137</v>
      </c>
      <c r="G13" s="63">
        <f t="shared" ref="G13:G19" si="3">F10+F11+F12+F13</f>
        <v>493</v>
      </c>
      <c r="H13" s="64" t="s">
        <v>7</v>
      </c>
      <c r="I13" s="46">
        <v>16</v>
      </c>
      <c r="J13" s="46">
        <v>40</v>
      </c>
      <c r="K13" s="46">
        <v>38</v>
      </c>
      <c r="L13" s="46">
        <v>6</v>
      </c>
      <c r="M13" s="62">
        <f t="shared" si="1"/>
        <v>139</v>
      </c>
      <c r="N13" s="63">
        <f t="shared" ref="N13:N18" si="4">M10+M11+M12+M13</f>
        <v>541.5</v>
      </c>
      <c r="O13" s="64" t="s">
        <v>33</v>
      </c>
      <c r="P13" s="46">
        <v>20</v>
      </c>
      <c r="Q13" s="46">
        <v>61</v>
      </c>
      <c r="R13" s="46">
        <v>50</v>
      </c>
      <c r="S13" s="46">
        <v>9</v>
      </c>
      <c r="T13" s="62">
        <f t="shared" si="2"/>
        <v>193.5</v>
      </c>
      <c r="U13" s="63">
        <f t="shared" ref="U13:U21" si="5">T10+T11+T12+T13</f>
        <v>700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29</v>
      </c>
      <c r="C14" s="61">
        <v>54</v>
      </c>
      <c r="D14" s="61">
        <v>29</v>
      </c>
      <c r="E14" s="61">
        <v>11</v>
      </c>
      <c r="F14" s="62">
        <f t="shared" si="0"/>
        <v>154</v>
      </c>
      <c r="G14" s="63">
        <f t="shared" si="3"/>
        <v>543.5</v>
      </c>
      <c r="H14" s="64" t="s">
        <v>9</v>
      </c>
      <c r="I14" s="46">
        <v>19</v>
      </c>
      <c r="J14" s="46">
        <v>45</v>
      </c>
      <c r="K14" s="46">
        <v>30</v>
      </c>
      <c r="L14" s="46">
        <v>7</v>
      </c>
      <c r="M14" s="62">
        <f t="shared" si="1"/>
        <v>132</v>
      </c>
      <c r="N14" s="63">
        <f t="shared" si="4"/>
        <v>537.5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519.5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47</v>
      </c>
      <c r="D15" s="61">
        <v>39</v>
      </c>
      <c r="E15" s="61">
        <v>7</v>
      </c>
      <c r="F15" s="62">
        <f t="shared" si="0"/>
        <v>158</v>
      </c>
      <c r="G15" s="63">
        <f t="shared" si="3"/>
        <v>558.5</v>
      </c>
      <c r="H15" s="64" t="s">
        <v>12</v>
      </c>
      <c r="I15" s="46">
        <v>21</v>
      </c>
      <c r="J15" s="46">
        <v>42</v>
      </c>
      <c r="K15" s="46">
        <v>35</v>
      </c>
      <c r="L15" s="46">
        <v>5</v>
      </c>
      <c r="M15" s="62">
        <f t="shared" si="1"/>
        <v>135</v>
      </c>
      <c r="N15" s="63">
        <f t="shared" si="4"/>
        <v>540.5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365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53</v>
      </c>
      <c r="D16" s="61">
        <v>37</v>
      </c>
      <c r="E16" s="61">
        <v>7</v>
      </c>
      <c r="F16" s="62">
        <f t="shared" si="0"/>
        <v>163</v>
      </c>
      <c r="G16" s="63">
        <f t="shared" si="3"/>
        <v>612</v>
      </c>
      <c r="H16" s="64" t="s">
        <v>15</v>
      </c>
      <c r="I16" s="46">
        <v>20</v>
      </c>
      <c r="J16" s="46">
        <v>40</v>
      </c>
      <c r="K16" s="46">
        <v>30</v>
      </c>
      <c r="L16" s="46">
        <v>8</v>
      </c>
      <c r="M16" s="62">
        <f t="shared" si="1"/>
        <v>130</v>
      </c>
      <c r="N16" s="63">
        <f t="shared" si="4"/>
        <v>536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193.5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60</v>
      </c>
      <c r="D17" s="61">
        <v>43</v>
      </c>
      <c r="E17" s="61">
        <v>4</v>
      </c>
      <c r="F17" s="62">
        <f t="shared" si="0"/>
        <v>176</v>
      </c>
      <c r="G17" s="63">
        <f t="shared" si="3"/>
        <v>651</v>
      </c>
      <c r="H17" s="64" t="s">
        <v>18</v>
      </c>
      <c r="I17" s="46">
        <v>15</v>
      </c>
      <c r="J17" s="46">
        <v>47</v>
      </c>
      <c r="K17" s="46">
        <v>34</v>
      </c>
      <c r="L17" s="46">
        <v>6</v>
      </c>
      <c r="M17" s="62">
        <f t="shared" si="1"/>
        <v>137.5</v>
      </c>
      <c r="N17" s="63">
        <f t="shared" si="4"/>
        <v>534.5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49</v>
      </c>
      <c r="D18" s="61">
        <v>45</v>
      </c>
      <c r="E18" s="61">
        <v>8</v>
      </c>
      <c r="F18" s="62">
        <f t="shared" si="0"/>
        <v>169.5</v>
      </c>
      <c r="G18" s="63">
        <f t="shared" si="3"/>
        <v>666.5</v>
      </c>
      <c r="H18" s="64" t="s">
        <v>20</v>
      </c>
      <c r="I18" s="46">
        <v>12</v>
      </c>
      <c r="J18" s="46">
        <v>40</v>
      </c>
      <c r="K18" s="46">
        <v>39</v>
      </c>
      <c r="L18" s="46">
        <v>9</v>
      </c>
      <c r="M18" s="62">
        <f t="shared" si="1"/>
        <v>146.5</v>
      </c>
      <c r="N18" s="63">
        <f t="shared" si="4"/>
        <v>549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50</v>
      </c>
      <c r="D19" s="69">
        <v>56</v>
      </c>
      <c r="E19" s="69">
        <v>4</v>
      </c>
      <c r="F19" s="70">
        <f t="shared" si="0"/>
        <v>183</v>
      </c>
      <c r="G19" s="71">
        <f t="shared" si="3"/>
        <v>691.5</v>
      </c>
      <c r="H19" s="72" t="s">
        <v>22</v>
      </c>
      <c r="I19" s="45">
        <v>15</v>
      </c>
      <c r="J19" s="45">
        <v>41</v>
      </c>
      <c r="K19" s="45">
        <v>30</v>
      </c>
      <c r="L19" s="45">
        <v>7</v>
      </c>
      <c r="M19" s="62">
        <f t="shared" si="1"/>
        <v>126</v>
      </c>
      <c r="N19" s="63">
        <f>M16+M17+M18+M19</f>
        <v>540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40</v>
      </c>
      <c r="D20" s="67">
        <v>28</v>
      </c>
      <c r="E20" s="67">
        <v>5</v>
      </c>
      <c r="F20" s="73">
        <f t="shared" si="0"/>
        <v>118</v>
      </c>
      <c r="G20" s="74"/>
      <c r="H20" s="64" t="s">
        <v>24</v>
      </c>
      <c r="I20" s="46">
        <v>14</v>
      </c>
      <c r="J20" s="46">
        <v>43</v>
      </c>
      <c r="K20" s="46">
        <v>31</v>
      </c>
      <c r="L20" s="46">
        <v>10</v>
      </c>
      <c r="M20" s="73">
        <f t="shared" si="1"/>
        <v>137</v>
      </c>
      <c r="N20" s="63">
        <f>M17+M18+M19+M20</f>
        <v>547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33</v>
      </c>
      <c r="D21" s="61">
        <v>22</v>
      </c>
      <c r="E21" s="61">
        <v>6</v>
      </c>
      <c r="F21" s="62">
        <f t="shared" si="0"/>
        <v>100.5</v>
      </c>
      <c r="G21" s="75"/>
      <c r="H21" s="72" t="s">
        <v>25</v>
      </c>
      <c r="I21" s="46">
        <v>16</v>
      </c>
      <c r="J21" s="46">
        <v>45</v>
      </c>
      <c r="K21" s="46">
        <v>32</v>
      </c>
      <c r="L21" s="46">
        <v>9</v>
      </c>
      <c r="M21" s="62">
        <f t="shared" si="1"/>
        <v>139.5</v>
      </c>
      <c r="N21" s="63">
        <f>M18+M19+M20+M21</f>
        <v>549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51</v>
      </c>
      <c r="D22" s="61">
        <v>42</v>
      </c>
      <c r="E22" s="61">
        <v>6</v>
      </c>
      <c r="F22" s="62">
        <f t="shared" si="0"/>
        <v>155.5</v>
      </c>
      <c r="G22" s="63"/>
      <c r="H22" s="68" t="s">
        <v>26</v>
      </c>
      <c r="I22" s="47">
        <v>12</v>
      </c>
      <c r="J22" s="47">
        <v>40</v>
      </c>
      <c r="K22" s="47">
        <v>37</v>
      </c>
      <c r="L22" s="47">
        <v>8</v>
      </c>
      <c r="M22" s="62">
        <f t="shared" si="1"/>
        <v>140</v>
      </c>
      <c r="N22" s="71">
        <f>M19+M20+M21+M22</f>
        <v>542.5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691.5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558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700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71</v>
      </c>
      <c r="D24" s="86"/>
      <c r="E24" s="86"/>
      <c r="F24" s="87" t="s">
        <v>87</v>
      </c>
      <c r="G24" s="88"/>
      <c r="H24" s="200"/>
      <c r="I24" s="201"/>
      <c r="J24" s="83" t="s">
        <v>71</v>
      </c>
      <c r="K24" s="86"/>
      <c r="L24" s="86"/>
      <c r="M24" s="87" t="s">
        <v>73</v>
      </c>
      <c r="N24" s="88"/>
      <c r="O24" s="200"/>
      <c r="P24" s="201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'G-2'!E4:H4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tr">
        <f>'G-2'!D5:H5</f>
        <v>CALLE 17 X CARRERA 38</v>
      </c>
      <c r="E5" s="172"/>
      <c r="F5" s="172"/>
      <c r="G5" s="172"/>
      <c r="H5" s="172"/>
      <c r="I5" s="167" t="s">
        <v>53</v>
      </c>
      <c r="J5" s="167"/>
      <c r="K5" s="167"/>
      <c r="L5" s="173">
        <f>'G-2'!L5:N5</f>
        <v>1124</v>
      </c>
      <c r="M5" s="173"/>
      <c r="N5" s="173"/>
      <c r="O5" s="12"/>
      <c r="P5" s="167" t="s">
        <v>57</v>
      </c>
      <c r="Q5" s="167"/>
      <c r="R5" s="167"/>
      <c r="S5" s="171" t="s">
        <v>92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152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f>'G-2'!S6:U6</f>
        <v>43424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24</v>
      </c>
      <c r="C10" s="46">
        <v>36</v>
      </c>
      <c r="D10" s="46">
        <v>12</v>
      </c>
      <c r="E10" s="46">
        <v>19</v>
      </c>
      <c r="F10" s="62">
        <f>B10*0.5+C10*1+D10*2+E10*2.5</f>
        <v>119.5</v>
      </c>
      <c r="G10" s="2"/>
      <c r="H10" s="19" t="s">
        <v>4</v>
      </c>
      <c r="I10" s="46">
        <v>31</v>
      </c>
      <c r="J10" s="46">
        <v>42</v>
      </c>
      <c r="K10" s="46">
        <v>18</v>
      </c>
      <c r="L10" s="46">
        <v>17</v>
      </c>
      <c r="M10" s="6">
        <f>I10*0.5+J10*1+K10*2+L10*2.5</f>
        <v>136</v>
      </c>
      <c r="N10" s="9">
        <f>F20+F21+F22+M10</f>
        <v>529.5</v>
      </c>
      <c r="O10" s="19" t="s">
        <v>43</v>
      </c>
      <c r="P10" s="46">
        <v>43</v>
      </c>
      <c r="Q10" s="46">
        <v>52</v>
      </c>
      <c r="R10" s="46">
        <v>17</v>
      </c>
      <c r="S10" s="46">
        <v>16</v>
      </c>
      <c r="T10" s="6">
        <f>P10*0.5+Q10*1+R10*2+S10*2.5</f>
        <v>147.5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44</v>
      </c>
      <c r="D11" s="46">
        <v>14</v>
      </c>
      <c r="E11" s="46">
        <v>22</v>
      </c>
      <c r="F11" s="6">
        <f t="shared" ref="F11:F22" si="0">B11*0.5+C11*1+D11*2+E11*2.5</f>
        <v>146</v>
      </c>
      <c r="G11" s="2"/>
      <c r="H11" s="19" t="s">
        <v>5</v>
      </c>
      <c r="I11" s="46">
        <v>30</v>
      </c>
      <c r="J11" s="46">
        <v>56</v>
      </c>
      <c r="K11" s="46">
        <v>13</v>
      </c>
      <c r="L11" s="46">
        <v>18</v>
      </c>
      <c r="M11" s="6">
        <f t="shared" ref="M11:M22" si="1">I11*0.5+J11*1+K11*2+L11*2.5</f>
        <v>142</v>
      </c>
      <c r="N11" s="9">
        <f>F21+F22+M10+M11</f>
        <v>523.5</v>
      </c>
      <c r="O11" s="19" t="s">
        <v>44</v>
      </c>
      <c r="P11" s="46">
        <v>46</v>
      </c>
      <c r="Q11" s="46">
        <v>71</v>
      </c>
      <c r="R11" s="46">
        <v>29</v>
      </c>
      <c r="S11" s="46">
        <v>9</v>
      </c>
      <c r="T11" s="6">
        <f t="shared" ref="T11:T21" si="2">P11*0.5+Q11*1+R11*2+S11*2.5</f>
        <v>174.5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54</v>
      </c>
      <c r="D12" s="46">
        <v>19</v>
      </c>
      <c r="E12" s="46">
        <v>19</v>
      </c>
      <c r="F12" s="6">
        <f t="shared" si="0"/>
        <v>155</v>
      </c>
      <c r="G12" s="2"/>
      <c r="H12" s="19" t="s">
        <v>6</v>
      </c>
      <c r="I12" s="46">
        <v>33</v>
      </c>
      <c r="J12" s="46">
        <v>70</v>
      </c>
      <c r="K12" s="46">
        <v>18</v>
      </c>
      <c r="L12" s="46">
        <v>8</v>
      </c>
      <c r="M12" s="6">
        <f t="shared" si="1"/>
        <v>142.5</v>
      </c>
      <c r="N12" s="2">
        <f>F22+M10+M11+M12</f>
        <v>552.5</v>
      </c>
      <c r="O12" s="19" t="s">
        <v>32</v>
      </c>
      <c r="P12" s="46">
        <v>33</v>
      </c>
      <c r="Q12" s="46">
        <v>47</v>
      </c>
      <c r="R12" s="46">
        <v>27</v>
      </c>
      <c r="S12" s="46">
        <v>12</v>
      </c>
      <c r="T12" s="6">
        <f t="shared" si="2"/>
        <v>147.5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41</v>
      </c>
      <c r="D13" s="46">
        <v>18</v>
      </c>
      <c r="E13" s="46">
        <v>13</v>
      </c>
      <c r="F13" s="6">
        <f t="shared" si="0"/>
        <v>116</v>
      </c>
      <c r="G13" s="2">
        <f>F10+F11+F12+F13</f>
        <v>536.5</v>
      </c>
      <c r="H13" s="19" t="s">
        <v>7</v>
      </c>
      <c r="I13" s="46">
        <v>30</v>
      </c>
      <c r="J13" s="46">
        <v>45</v>
      </c>
      <c r="K13" s="46">
        <v>21</v>
      </c>
      <c r="L13" s="46">
        <v>10</v>
      </c>
      <c r="M13" s="6">
        <f t="shared" si="1"/>
        <v>127</v>
      </c>
      <c r="N13" s="2">
        <f t="shared" ref="N13:N18" si="3">M10+M11+M12+M13</f>
        <v>547.5</v>
      </c>
      <c r="O13" s="19" t="s">
        <v>33</v>
      </c>
      <c r="P13" s="46">
        <v>56</v>
      </c>
      <c r="Q13" s="46">
        <v>70</v>
      </c>
      <c r="R13" s="46">
        <v>21</v>
      </c>
      <c r="S13" s="46">
        <v>9</v>
      </c>
      <c r="T13" s="6">
        <f t="shared" si="2"/>
        <v>162.5</v>
      </c>
      <c r="U13" s="2">
        <f t="shared" ref="U13:U21" si="4">T10+T11+T12+T13</f>
        <v>632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36</v>
      </c>
      <c r="D14" s="46">
        <v>18</v>
      </c>
      <c r="E14" s="46">
        <v>11</v>
      </c>
      <c r="F14" s="6">
        <f t="shared" si="0"/>
        <v>114</v>
      </c>
      <c r="G14" s="2">
        <f t="shared" ref="G14:G19" si="5">F11+F12+F13+F14</f>
        <v>531</v>
      </c>
      <c r="H14" s="19" t="s">
        <v>9</v>
      </c>
      <c r="I14" s="46">
        <v>34</v>
      </c>
      <c r="J14" s="46">
        <v>42</v>
      </c>
      <c r="K14" s="46">
        <v>19</v>
      </c>
      <c r="L14" s="46">
        <v>9</v>
      </c>
      <c r="M14" s="6">
        <f t="shared" si="1"/>
        <v>119.5</v>
      </c>
      <c r="N14" s="2">
        <f t="shared" si="3"/>
        <v>531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484.5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31</v>
      </c>
      <c r="C15" s="46">
        <v>44</v>
      </c>
      <c r="D15" s="46">
        <v>21</v>
      </c>
      <c r="E15" s="46">
        <v>7</v>
      </c>
      <c r="F15" s="6">
        <f t="shared" si="0"/>
        <v>119</v>
      </c>
      <c r="G15" s="2">
        <f t="shared" si="5"/>
        <v>504</v>
      </c>
      <c r="H15" s="19" t="s">
        <v>12</v>
      </c>
      <c r="I15" s="46">
        <v>32</v>
      </c>
      <c r="J15" s="46">
        <v>40</v>
      </c>
      <c r="K15" s="46">
        <v>10</v>
      </c>
      <c r="L15" s="46">
        <v>11</v>
      </c>
      <c r="M15" s="6">
        <f t="shared" si="1"/>
        <v>103.5</v>
      </c>
      <c r="N15" s="2">
        <f t="shared" si="3"/>
        <v>492.5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310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64</v>
      </c>
      <c r="D16" s="46">
        <v>17</v>
      </c>
      <c r="E16" s="46">
        <v>15</v>
      </c>
      <c r="F16" s="6">
        <f t="shared" si="0"/>
        <v>150.5</v>
      </c>
      <c r="G16" s="2">
        <f t="shared" si="5"/>
        <v>499.5</v>
      </c>
      <c r="H16" s="19" t="s">
        <v>15</v>
      </c>
      <c r="I16" s="46">
        <v>30</v>
      </c>
      <c r="J16" s="46">
        <v>39</v>
      </c>
      <c r="K16" s="46">
        <v>15</v>
      </c>
      <c r="L16" s="46">
        <v>10</v>
      </c>
      <c r="M16" s="6">
        <f t="shared" si="1"/>
        <v>109</v>
      </c>
      <c r="N16" s="2">
        <f t="shared" si="3"/>
        <v>459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162.5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59</v>
      </c>
      <c r="C17" s="46">
        <v>52</v>
      </c>
      <c r="D17" s="46">
        <v>18</v>
      </c>
      <c r="E17" s="46">
        <v>7</v>
      </c>
      <c r="F17" s="6">
        <f t="shared" si="0"/>
        <v>135</v>
      </c>
      <c r="G17" s="2">
        <f t="shared" si="5"/>
        <v>518.5</v>
      </c>
      <c r="H17" s="19" t="s">
        <v>18</v>
      </c>
      <c r="I17" s="46">
        <v>28</v>
      </c>
      <c r="J17" s="46">
        <v>39</v>
      </c>
      <c r="K17" s="46">
        <v>17</v>
      </c>
      <c r="L17" s="46">
        <v>9</v>
      </c>
      <c r="M17" s="6">
        <f t="shared" si="1"/>
        <v>109.5</v>
      </c>
      <c r="N17" s="2">
        <f t="shared" si="3"/>
        <v>441.5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44</v>
      </c>
      <c r="C18" s="46">
        <v>50</v>
      </c>
      <c r="D18" s="46">
        <v>15</v>
      </c>
      <c r="E18" s="46">
        <v>8</v>
      </c>
      <c r="F18" s="6">
        <f t="shared" si="0"/>
        <v>122</v>
      </c>
      <c r="G18" s="2">
        <f t="shared" si="5"/>
        <v>526.5</v>
      </c>
      <c r="H18" s="19" t="s">
        <v>20</v>
      </c>
      <c r="I18" s="46">
        <v>39</v>
      </c>
      <c r="J18" s="46">
        <v>46</v>
      </c>
      <c r="K18" s="46">
        <v>21</v>
      </c>
      <c r="L18" s="46">
        <v>11</v>
      </c>
      <c r="M18" s="6">
        <f t="shared" si="1"/>
        <v>135</v>
      </c>
      <c r="N18" s="2">
        <f t="shared" si="3"/>
        <v>457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60</v>
      </c>
      <c r="D19" s="47">
        <v>22</v>
      </c>
      <c r="E19" s="47">
        <v>14</v>
      </c>
      <c r="F19" s="7">
        <f t="shared" si="0"/>
        <v>151.5</v>
      </c>
      <c r="G19" s="3">
        <f t="shared" si="5"/>
        <v>559</v>
      </c>
      <c r="H19" s="20" t="s">
        <v>22</v>
      </c>
      <c r="I19" s="45">
        <v>32</v>
      </c>
      <c r="J19" s="45">
        <v>40</v>
      </c>
      <c r="K19" s="45">
        <v>20</v>
      </c>
      <c r="L19" s="45">
        <v>10</v>
      </c>
      <c r="M19" s="6">
        <f t="shared" si="1"/>
        <v>121</v>
      </c>
      <c r="N19" s="2">
        <f>M16+M17+M18+M19</f>
        <v>474.5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67</v>
      </c>
      <c r="D20" s="45">
        <v>17</v>
      </c>
      <c r="E20" s="45">
        <v>14</v>
      </c>
      <c r="F20" s="8">
        <f t="shared" si="0"/>
        <v>148</v>
      </c>
      <c r="G20" s="35"/>
      <c r="H20" s="19" t="s">
        <v>24</v>
      </c>
      <c r="I20" s="46">
        <v>30</v>
      </c>
      <c r="J20" s="46">
        <v>38</v>
      </c>
      <c r="K20" s="46">
        <v>18</v>
      </c>
      <c r="L20" s="46">
        <v>12</v>
      </c>
      <c r="M20" s="8">
        <f t="shared" si="1"/>
        <v>119</v>
      </c>
      <c r="N20" s="2">
        <f>M17+M18+M19+M20</f>
        <v>484.5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59</v>
      </c>
      <c r="D21" s="46">
        <v>11</v>
      </c>
      <c r="E21" s="46">
        <v>8</v>
      </c>
      <c r="F21" s="6">
        <f t="shared" si="0"/>
        <v>113.5</v>
      </c>
      <c r="G21" s="36"/>
      <c r="H21" s="20" t="s">
        <v>25</v>
      </c>
      <c r="I21" s="46">
        <v>35</v>
      </c>
      <c r="J21" s="46">
        <v>41</v>
      </c>
      <c r="K21" s="46">
        <v>20</v>
      </c>
      <c r="L21" s="46">
        <v>15</v>
      </c>
      <c r="M21" s="6">
        <f t="shared" si="1"/>
        <v>136</v>
      </c>
      <c r="N21" s="2">
        <f>M18+M19+M20+M21</f>
        <v>511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41</v>
      </c>
      <c r="D22" s="46">
        <v>16</v>
      </c>
      <c r="E22" s="46">
        <v>18</v>
      </c>
      <c r="F22" s="6">
        <f t="shared" si="0"/>
        <v>132</v>
      </c>
      <c r="G22" s="2"/>
      <c r="H22" s="21" t="s">
        <v>26</v>
      </c>
      <c r="I22" s="47">
        <v>31</v>
      </c>
      <c r="J22" s="47">
        <v>39</v>
      </c>
      <c r="K22" s="47">
        <v>19</v>
      </c>
      <c r="L22" s="47">
        <v>13</v>
      </c>
      <c r="M22" s="6">
        <f t="shared" si="1"/>
        <v>125</v>
      </c>
      <c r="N22" s="3">
        <f>M19+M20+M21+M22</f>
        <v>501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559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552.5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632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87</v>
      </c>
      <c r="G24" s="88"/>
      <c r="H24" s="184"/>
      <c r="I24" s="185"/>
      <c r="J24" s="82" t="s">
        <v>71</v>
      </c>
      <c r="K24" s="86"/>
      <c r="L24" s="86"/>
      <c r="M24" s="87" t="s">
        <v>73</v>
      </c>
      <c r="N24" s="88"/>
      <c r="O24" s="184"/>
      <c r="P24" s="185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17 X CARRERA 38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1124</v>
      </c>
      <c r="M6" s="173"/>
      <c r="N6" s="173"/>
      <c r="O6" s="12"/>
      <c r="P6" s="167" t="s">
        <v>58</v>
      </c>
      <c r="Q6" s="167"/>
      <c r="R6" s="167"/>
      <c r="S6" s="220">
        <f>'G-2'!S6:U6</f>
        <v>43424</v>
      </c>
      <c r="T6" s="220"/>
      <c r="U6" s="220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'G-2'!B10+'G-3'!B10+'G-4'!B10</f>
        <v>231</v>
      </c>
      <c r="C10" s="46">
        <f>'G-2'!C10+'G-3'!C10+'G-4'!C10</f>
        <v>188</v>
      </c>
      <c r="D10" s="46">
        <f>'G-2'!D10+'G-3'!D10+'G-4'!D10</f>
        <v>87</v>
      </c>
      <c r="E10" s="46">
        <f>'G-2'!E10+'G-3'!E10+'G-4'!E10</f>
        <v>27</v>
      </c>
      <c r="F10" s="6">
        <f t="shared" ref="F10:F22" si="0">B10*0.5+C10*1+D10*2+E10*2.5</f>
        <v>545</v>
      </c>
      <c r="G10" s="2"/>
      <c r="H10" s="19" t="s">
        <v>4</v>
      </c>
      <c r="I10" s="46">
        <f>'G-2'!I10+'G-3'!I10+'G-4'!I10</f>
        <v>106</v>
      </c>
      <c r="J10" s="46">
        <f>'G-2'!J10+'G-3'!J10+'G-4'!J10</f>
        <v>162</v>
      </c>
      <c r="K10" s="46">
        <f>'G-2'!K10+'G-3'!K10+'G-4'!K10</f>
        <v>70</v>
      </c>
      <c r="L10" s="46">
        <f>'G-2'!L10+'G-3'!L10+'G-4'!L10</f>
        <v>28</v>
      </c>
      <c r="M10" s="6">
        <f t="shared" ref="M10:M22" si="1">I10*0.5+J10*1+K10*2+L10*2.5</f>
        <v>425</v>
      </c>
      <c r="N10" s="9">
        <f>F20+F21+F22+M10</f>
        <v>1689</v>
      </c>
      <c r="O10" s="19" t="s">
        <v>43</v>
      </c>
      <c r="P10" s="46">
        <f>'G-2'!P10+'G-3'!P10+'G-4'!P10</f>
        <v>145</v>
      </c>
      <c r="Q10" s="46">
        <f>'G-2'!Q10+'G-3'!Q10+'G-4'!Q10</f>
        <v>200</v>
      </c>
      <c r="R10" s="46">
        <f>'G-2'!R10+'G-3'!R10+'G-4'!R10</f>
        <v>83</v>
      </c>
      <c r="S10" s="46">
        <f>'G-2'!S10+'G-3'!S10+'G-4'!S10</f>
        <v>26</v>
      </c>
      <c r="T10" s="6">
        <f t="shared" ref="T10:T21" si="2">P10*0.5+Q10*1+R10*2+S10*2.5</f>
        <v>503.5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242</v>
      </c>
      <c r="C11" s="46">
        <f>'G-2'!C11+'G-3'!C11+'G-4'!C11</f>
        <v>204</v>
      </c>
      <c r="D11" s="46">
        <f>'G-2'!D11+'G-3'!D11+'G-4'!D11</f>
        <v>101</v>
      </c>
      <c r="E11" s="46">
        <f>'G-2'!E11+'G-3'!E11+'G-4'!E11</f>
        <v>29</v>
      </c>
      <c r="F11" s="6">
        <f t="shared" si="0"/>
        <v>599.5</v>
      </c>
      <c r="G11" s="2"/>
      <c r="H11" s="19" t="s">
        <v>5</v>
      </c>
      <c r="I11" s="46">
        <f>'G-2'!I11+'G-3'!I11+'G-4'!I11</f>
        <v>95</v>
      </c>
      <c r="J11" s="46">
        <f>'G-2'!J11+'G-3'!J11+'G-4'!J11</f>
        <v>162</v>
      </c>
      <c r="K11" s="46">
        <f>'G-2'!K11+'G-3'!K11+'G-4'!K11</f>
        <v>65</v>
      </c>
      <c r="L11" s="46">
        <f>'G-2'!L11+'G-3'!L11+'G-4'!L11</f>
        <v>28</v>
      </c>
      <c r="M11" s="6">
        <f t="shared" si="1"/>
        <v>409.5</v>
      </c>
      <c r="N11" s="9">
        <f>F21+F22+M10+M11</f>
        <v>1674.5</v>
      </c>
      <c r="O11" s="19" t="s">
        <v>44</v>
      </c>
      <c r="P11" s="46">
        <f>'G-2'!P11+'G-3'!P11+'G-4'!P11</f>
        <v>149</v>
      </c>
      <c r="Q11" s="46">
        <f>'G-2'!Q11+'G-3'!Q11+'G-4'!Q11</f>
        <v>204</v>
      </c>
      <c r="R11" s="46">
        <f>'G-2'!R11+'G-3'!R11+'G-4'!R11</f>
        <v>87</v>
      </c>
      <c r="S11" s="46">
        <f>'G-2'!S11+'G-3'!S11+'G-4'!S11</f>
        <v>20</v>
      </c>
      <c r="T11" s="6">
        <f t="shared" si="2"/>
        <v>502.5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177</v>
      </c>
      <c r="C12" s="46">
        <f>'G-2'!C12+'G-3'!C12+'G-4'!C12</f>
        <v>174</v>
      </c>
      <c r="D12" s="46">
        <f>'G-2'!D12+'G-3'!D12+'G-4'!D12</f>
        <v>91</v>
      </c>
      <c r="E12" s="46">
        <f>'G-2'!E12+'G-3'!E12+'G-4'!E12</f>
        <v>27</v>
      </c>
      <c r="F12" s="6">
        <f t="shared" si="0"/>
        <v>512</v>
      </c>
      <c r="G12" s="2"/>
      <c r="H12" s="19" t="s">
        <v>6</v>
      </c>
      <c r="I12" s="46">
        <f>'G-2'!I12+'G-3'!I12+'G-4'!I12</f>
        <v>90</v>
      </c>
      <c r="J12" s="46">
        <f>'G-2'!J12+'G-3'!J12+'G-4'!J12</f>
        <v>195</v>
      </c>
      <c r="K12" s="46">
        <f>'G-2'!K12+'G-3'!K12+'G-4'!K12</f>
        <v>54</v>
      </c>
      <c r="L12" s="46">
        <f>'G-2'!L12+'G-3'!L12+'G-4'!L12</f>
        <v>22</v>
      </c>
      <c r="M12" s="6">
        <f t="shared" si="1"/>
        <v>403</v>
      </c>
      <c r="N12" s="2">
        <f>F22+M10+M11+M12</f>
        <v>1701</v>
      </c>
      <c r="O12" s="19" t="s">
        <v>32</v>
      </c>
      <c r="P12" s="46">
        <f>'G-2'!P12+'G-3'!P12+'G-4'!P12</f>
        <v>146</v>
      </c>
      <c r="Q12" s="46">
        <f>'G-2'!Q12+'G-3'!Q12+'G-4'!Q12</f>
        <v>190</v>
      </c>
      <c r="R12" s="46">
        <f>'G-2'!R12+'G-3'!R12+'G-4'!R12</f>
        <v>93</v>
      </c>
      <c r="S12" s="46">
        <f>'G-2'!S12+'G-3'!S12+'G-4'!S12</f>
        <v>24</v>
      </c>
      <c r="T12" s="6">
        <f t="shared" si="2"/>
        <v>509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142</v>
      </c>
      <c r="C13" s="46">
        <f>'G-2'!C13+'G-3'!C13+'G-4'!C13</f>
        <v>147</v>
      </c>
      <c r="D13" s="46">
        <f>'G-2'!D13+'G-3'!D13+'G-4'!D13</f>
        <v>291</v>
      </c>
      <c r="E13" s="46">
        <f>'G-2'!E13+'G-3'!E13+'G-4'!E13</f>
        <v>21</v>
      </c>
      <c r="F13" s="6">
        <f t="shared" si="0"/>
        <v>852.5</v>
      </c>
      <c r="G13" s="2">
        <f t="shared" ref="G13:G19" si="3">F10+F11+F12+F13</f>
        <v>2509</v>
      </c>
      <c r="H13" s="19" t="s">
        <v>7</v>
      </c>
      <c r="I13" s="46">
        <f>'G-2'!I13+'G-3'!I13+'G-4'!I13</f>
        <v>98</v>
      </c>
      <c r="J13" s="46">
        <f>'G-2'!J13+'G-3'!J13+'G-4'!J13</f>
        <v>144</v>
      </c>
      <c r="K13" s="46">
        <f>'G-2'!K13+'G-3'!K13+'G-4'!K13</f>
        <v>84</v>
      </c>
      <c r="L13" s="46">
        <f>'G-2'!L13+'G-3'!L13+'G-4'!L13</f>
        <v>21</v>
      </c>
      <c r="M13" s="6">
        <f t="shared" si="1"/>
        <v>413.5</v>
      </c>
      <c r="N13" s="2">
        <f t="shared" ref="N13:N18" si="4">M10+M11+M12+M13</f>
        <v>1651</v>
      </c>
      <c r="O13" s="19" t="s">
        <v>33</v>
      </c>
      <c r="P13" s="46">
        <f>'G-2'!P13+'G-3'!P13+'G-4'!P13</f>
        <v>178</v>
      </c>
      <c r="Q13" s="46">
        <f>'G-2'!Q13+'G-3'!Q13+'G-4'!Q13</f>
        <v>218</v>
      </c>
      <c r="R13" s="46">
        <f>'G-2'!R13+'G-3'!R13+'G-4'!R13</f>
        <v>97</v>
      </c>
      <c r="S13" s="46">
        <f>'G-2'!S13+'G-3'!S13+'G-4'!S13</f>
        <v>24</v>
      </c>
      <c r="T13" s="6">
        <f t="shared" si="2"/>
        <v>561</v>
      </c>
      <c r="U13" s="2">
        <f t="shared" ref="U13:U21" si="5">T10+T11+T12+T13</f>
        <v>2076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153</v>
      </c>
      <c r="C14" s="46">
        <f>'G-2'!C14+'G-3'!C14+'G-4'!C14</f>
        <v>172</v>
      </c>
      <c r="D14" s="46">
        <f>'G-2'!D14+'G-3'!D14+'G-4'!D14</f>
        <v>76</v>
      </c>
      <c r="E14" s="46">
        <f>'G-2'!E14+'G-3'!E14+'G-4'!E14</f>
        <v>31</v>
      </c>
      <c r="F14" s="6">
        <f t="shared" si="0"/>
        <v>478</v>
      </c>
      <c r="G14" s="2">
        <f t="shared" si="3"/>
        <v>2442</v>
      </c>
      <c r="H14" s="19" t="s">
        <v>9</v>
      </c>
      <c r="I14" s="46">
        <f>'G-2'!I14+'G-3'!I14+'G-4'!I14</f>
        <v>110</v>
      </c>
      <c r="J14" s="46">
        <f>'G-2'!J14+'G-3'!J14+'G-4'!J14</f>
        <v>148</v>
      </c>
      <c r="K14" s="46">
        <f>'G-2'!K14+'G-3'!K14+'G-4'!K14</f>
        <v>73</v>
      </c>
      <c r="L14" s="46">
        <f>'G-2'!L14+'G-3'!L14+'G-4'!L14</f>
        <v>19</v>
      </c>
      <c r="M14" s="6">
        <f t="shared" si="1"/>
        <v>396.5</v>
      </c>
      <c r="N14" s="2">
        <f t="shared" si="4"/>
        <v>1622.5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1572.5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149</v>
      </c>
      <c r="C15" s="46">
        <f>'G-2'!C15+'G-3'!C15+'G-4'!C15</f>
        <v>180</v>
      </c>
      <c r="D15" s="46">
        <f>'G-2'!D15+'G-3'!D15+'G-4'!D15</f>
        <v>84</v>
      </c>
      <c r="E15" s="46">
        <f>'G-2'!E15+'G-3'!E15+'G-4'!E15</f>
        <v>20</v>
      </c>
      <c r="F15" s="6">
        <f t="shared" si="0"/>
        <v>472.5</v>
      </c>
      <c r="G15" s="2">
        <f t="shared" si="3"/>
        <v>2315</v>
      </c>
      <c r="H15" s="19" t="s">
        <v>12</v>
      </c>
      <c r="I15" s="46">
        <f>'G-2'!I15+'G-3'!I15+'G-4'!I15</f>
        <v>105</v>
      </c>
      <c r="J15" s="46">
        <f>'G-2'!J15+'G-3'!J15+'G-4'!J15</f>
        <v>142</v>
      </c>
      <c r="K15" s="46">
        <f>'G-2'!K15+'G-3'!K15+'G-4'!K15</f>
        <v>67</v>
      </c>
      <c r="L15" s="46">
        <f>'G-2'!L15+'G-3'!L15+'G-4'!L15</f>
        <v>21</v>
      </c>
      <c r="M15" s="6">
        <f t="shared" si="1"/>
        <v>381</v>
      </c>
      <c r="N15" s="2">
        <f t="shared" si="4"/>
        <v>1594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1070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133</v>
      </c>
      <c r="C16" s="46">
        <f>'G-2'!C16+'G-3'!C16+'G-4'!C16</f>
        <v>194</v>
      </c>
      <c r="D16" s="46">
        <f>'G-2'!D16+'G-3'!D16+'G-4'!D16</f>
        <v>74</v>
      </c>
      <c r="E16" s="46">
        <f>'G-2'!E16+'G-3'!E16+'G-4'!E16</f>
        <v>25</v>
      </c>
      <c r="F16" s="6">
        <f t="shared" si="0"/>
        <v>471</v>
      </c>
      <c r="G16" s="2">
        <f t="shared" si="3"/>
        <v>2274</v>
      </c>
      <c r="H16" s="19" t="s">
        <v>15</v>
      </c>
      <c r="I16" s="46">
        <f>'G-2'!I16+'G-3'!I16+'G-4'!I16</f>
        <v>100</v>
      </c>
      <c r="J16" s="46">
        <f>'G-2'!J16+'G-3'!J16+'G-4'!J16</f>
        <v>137</v>
      </c>
      <c r="K16" s="46">
        <f>'G-2'!K16+'G-3'!K16+'G-4'!K16</f>
        <v>65</v>
      </c>
      <c r="L16" s="46">
        <f>'G-2'!L16+'G-3'!L16+'G-4'!L16</f>
        <v>22</v>
      </c>
      <c r="M16" s="6">
        <f t="shared" si="1"/>
        <v>372</v>
      </c>
      <c r="N16" s="2">
        <f t="shared" si="4"/>
        <v>1563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561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150</v>
      </c>
      <c r="C17" s="46">
        <f>'G-2'!C17+'G-3'!C17+'G-4'!C17</f>
        <v>116</v>
      </c>
      <c r="D17" s="46">
        <f>'G-2'!D17+'G-3'!D17+'G-4'!D17</f>
        <v>79</v>
      </c>
      <c r="E17" s="46">
        <f>'G-2'!E17+'G-3'!E17+'G-4'!E17</f>
        <v>16</v>
      </c>
      <c r="F17" s="6">
        <f t="shared" si="0"/>
        <v>389</v>
      </c>
      <c r="G17" s="2">
        <f t="shared" si="3"/>
        <v>1810.5</v>
      </c>
      <c r="H17" s="19" t="s">
        <v>18</v>
      </c>
      <c r="I17" s="46">
        <f>'G-2'!I17+'G-3'!I17+'G-4'!I17</f>
        <v>101</v>
      </c>
      <c r="J17" s="46">
        <f>'G-2'!J17+'G-3'!J17+'G-4'!J17</f>
        <v>147</v>
      </c>
      <c r="K17" s="46">
        <f>'G-2'!K17+'G-3'!K17+'G-4'!K17</f>
        <v>73</v>
      </c>
      <c r="L17" s="46">
        <f>'G-2'!L17+'G-3'!L17+'G-4'!L17</f>
        <v>18</v>
      </c>
      <c r="M17" s="6">
        <f t="shared" si="1"/>
        <v>388.5</v>
      </c>
      <c r="N17" s="2">
        <f t="shared" si="4"/>
        <v>1538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132</v>
      </c>
      <c r="C18" s="46">
        <f>'G-2'!C18+'G-3'!C18+'G-4'!C18</f>
        <v>177</v>
      </c>
      <c r="D18" s="46">
        <f>'G-2'!D18+'G-3'!D18+'G-4'!D18</f>
        <v>80</v>
      </c>
      <c r="E18" s="46">
        <f>'G-2'!E18+'G-3'!E18+'G-4'!E18</f>
        <v>21</v>
      </c>
      <c r="F18" s="6">
        <f t="shared" si="0"/>
        <v>455.5</v>
      </c>
      <c r="G18" s="2">
        <f t="shared" si="3"/>
        <v>1788</v>
      </c>
      <c r="H18" s="19" t="s">
        <v>20</v>
      </c>
      <c r="I18" s="46">
        <f>'G-2'!I18+'G-3'!I18+'G-4'!I18</f>
        <v>117</v>
      </c>
      <c r="J18" s="46">
        <f>'G-2'!J18+'G-3'!J18+'G-4'!J18</f>
        <v>163</v>
      </c>
      <c r="K18" s="46">
        <f>'G-2'!K18+'G-3'!K18+'G-4'!K18</f>
        <v>86</v>
      </c>
      <c r="L18" s="46">
        <f>'G-2'!L18+'G-3'!L18+'G-4'!L18</f>
        <v>24</v>
      </c>
      <c r="M18" s="6">
        <f t="shared" si="1"/>
        <v>453.5</v>
      </c>
      <c r="N18" s="2">
        <f t="shared" si="4"/>
        <v>1595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118</v>
      </c>
      <c r="C19" s="47">
        <f>'G-2'!C19+'G-3'!C19+'G-4'!C19</f>
        <v>198</v>
      </c>
      <c r="D19" s="47">
        <f>'G-2'!D19+'G-3'!D19+'G-4'!D19</f>
        <v>97</v>
      </c>
      <c r="E19" s="47">
        <f>'G-2'!E19+'G-3'!E19+'G-4'!E19</f>
        <v>21</v>
      </c>
      <c r="F19" s="7">
        <f t="shared" si="0"/>
        <v>503.5</v>
      </c>
      <c r="G19" s="3">
        <f t="shared" si="3"/>
        <v>1819</v>
      </c>
      <c r="H19" s="20" t="s">
        <v>22</v>
      </c>
      <c r="I19" s="46">
        <f>'G-2'!I19+'G-3'!I19+'G-4'!I19</f>
        <v>112</v>
      </c>
      <c r="J19" s="46">
        <f>'G-2'!J19+'G-3'!J19+'G-4'!J19</f>
        <v>153</v>
      </c>
      <c r="K19" s="46">
        <f>'G-2'!K19+'G-3'!K19+'G-4'!K19</f>
        <v>79</v>
      </c>
      <c r="L19" s="46">
        <f>'G-2'!L19+'G-3'!L19+'G-4'!L19</f>
        <v>22</v>
      </c>
      <c r="M19" s="6">
        <f t="shared" si="1"/>
        <v>422</v>
      </c>
      <c r="N19" s="2">
        <f>M16+M17+M18+M19</f>
        <v>1636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114</v>
      </c>
      <c r="C20" s="45">
        <f>'G-2'!C20+'G-3'!C20+'G-4'!C20</f>
        <v>184</v>
      </c>
      <c r="D20" s="45">
        <f>'G-2'!D20+'G-3'!D20+'G-4'!D20</f>
        <v>64</v>
      </c>
      <c r="E20" s="45">
        <f>'G-2'!E20+'G-3'!E20+'G-4'!E20</f>
        <v>22</v>
      </c>
      <c r="F20" s="8">
        <f t="shared" si="0"/>
        <v>424</v>
      </c>
      <c r="G20" s="35"/>
      <c r="H20" s="19" t="s">
        <v>24</v>
      </c>
      <c r="I20" s="46">
        <f>'G-2'!I20+'G-3'!I20+'G-4'!I20</f>
        <v>111</v>
      </c>
      <c r="J20" s="46">
        <f>'G-2'!J20+'G-3'!J20+'G-4'!J20</f>
        <v>151</v>
      </c>
      <c r="K20" s="46">
        <f>'G-2'!K20+'G-3'!K20+'G-4'!K20</f>
        <v>76</v>
      </c>
      <c r="L20" s="46">
        <f>'G-2'!L20+'G-3'!L20+'G-4'!L20</f>
        <v>28</v>
      </c>
      <c r="M20" s="8">
        <f t="shared" si="1"/>
        <v>428.5</v>
      </c>
      <c r="N20" s="2">
        <f>M17+M18+M19+M20</f>
        <v>1692.5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105</v>
      </c>
      <c r="C21" s="45">
        <f>'G-2'!C21+'G-3'!C21+'G-4'!C21</f>
        <v>176</v>
      </c>
      <c r="D21" s="45">
        <f>'G-2'!D21+'G-3'!D21+'G-4'!D21</f>
        <v>54</v>
      </c>
      <c r="E21" s="45">
        <f>'G-2'!E21+'G-3'!E21+'G-4'!E21</f>
        <v>16</v>
      </c>
      <c r="F21" s="6">
        <f t="shared" si="0"/>
        <v>376.5</v>
      </c>
      <c r="G21" s="36"/>
      <c r="H21" s="20" t="s">
        <v>25</v>
      </c>
      <c r="I21" s="46">
        <f>'G-2'!I21+'G-3'!I21+'G-4'!I21</f>
        <v>123</v>
      </c>
      <c r="J21" s="46">
        <f>'G-2'!J21+'G-3'!J21+'G-4'!J21</f>
        <v>153</v>
      </c>
      <c r="K21" s="46">
        <f>'G-2'!K21+'G-3'!K21+'G-4'!K21</f>
        <v>77</v>
      </c>
      <c r="L21" s="46">
        <f>'G-2'!L21+'G-3'!L21+'G-4'!L21</f>
        <v>32</v>
      </c>
      <c r="M21" s="6">
        <f t="shared" si="1"/>
        <v>448.5</v>
      </c>
      <c r="N21" s="2">
        <f>M18+M19+M20+M21</f>
        <v>1752.5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103</v>
      </c>
      <c r="C22" s="45">
        <f>'G-2'!C22+'G-3'!C22+'G-4'!C22</f>
        <v>168</v>
      </c>
      <c r="D22" s="45">
        <f>'G-2'!D22+'G-3'!D22+'G-4'!D22</f>
        <v>82</v>
      </c>
      <c r="E22" s="45">
        <f>'G-2'!E22+'G-3'!E22+'G-4'!E22</f>
        <v>32</v>
      </c>
      <c r="F22" s="6">
        <f t="shared" si="0"/>
        <v>463.5</v>
      </c>
      <c r="G22" s="2"/>
      <c r="H22" s="21" t="s">
        <v>26</v>
      </c>
      <c r="I22" s="46">
        <f>'G-2'!I22+'G-3'!I22+'G-4'!I22</f>
        <v>111</v>
      </c>
      <c r="J22" s="46">
        <f>'G-2'!J22+'G-3'!J22+'G-4'!J22</f>
        <v>147</v>
      </c>
      <c r="K22" s="46">
        <f>'G-2'!K22+'G-3'!K22+'G-4'!K22</f>
        <v>79</v>
      </c>
      <c r="L22" s="46">
        <f>'G-2'!L22+'G-3'!L22+'G-4'!L22</f>
        <v>28</v>
      </c>
      <c r="M22" s="6">
        <f t="shared" si="1"/>
        <v>430.5</v>
      </c>
      <c r="N22" s="3">
        <f>M19+M20+M21+M22</f>
        <v>1729.5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4">
        <f>MAX(G13:G19)</f>
        <v>2509</v>
      </c>
      <c r="H23" s="190" t="s">
        <v>48</v>
      </c>
      <c r="I23" s="191"/>
      <c r="J23" s="192" t="s">
        <v>50</v>
      </c>
      <c r="K23" s="193"/>
      <c r="L23" s="193"/>
      <c r="M23" s="194"/>
      <c r="N23" s="85">
        <f>MAX(N10:N22)</f>
        <v>1752.5</v>
      </c>
      <c r="O23" s="182" t="s">
        <v>49</v>
      </c>
      <c r="P23" s="183"/>
      <c r="Q23" s="186" t="s">
        <v>50</v>
      </c>
      <c r="R23" s="187"/>
      <c r="S23" s="187"/>
      <c r="T23" s="188"/>
      <c r="U23" s="84">
        <f>MAX(U13:U21)</f>
        <v>2076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71</v>
      </c>
      <c r="D24" s="86"/>
      <c r="E24" s="86"/>
      <c r="F24" s="87" t="s">
        <v>63</v>
      </c>
      <c r="G24" s="88"/>
      <c r="H24" s="184"/>
      <c r="I24" s="185"/>
      <c r="J24" s="82" t="s">
        <v>71</v>
      </c>
      <c r="K24" s="86"/>
      <c r="L24" s="86"/>
      <c r="M24" s="87" t="s">
        <v>69</v>
      </c>
      <c r="N24" s="88"/>
      <c r="O24" s="184"/>
      <c r="P24" s="185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'G-2'!E4:H4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'G-2'!D5:H5</f>
        <v>CALLE 17 X CARRERA 38</v>
      </c>
      <c r="E5" s="211"/>
      <c r="F5" s="211"/>
      <c r="G5" s="211"/>
      <c r="H5" s="211"/>
      <c r="I5" s="208" t="s">
        <v>53</v>
      </c>
      <c r="J5" s="208"/>
      <c r="K5" s="208"/>
      <c r="L5" s="173">
        <f>'G-2'!L5:N5</f>
        <v>1124</v>
      </c>
      <c r="M5" s="173"/>
      <c r="N5" s="173"/>
      <c r="O5" s="50"/>
      <c r="P5" s="208" t="s">
        <v>57</v>
      </c>
      <c r="Q5" s="208"/>
      <c r="R5" s="208"/>
      <c r="S5" s="173" t="s">
        <v>149</v>
      </c>
      <c r="T5" s="173"/>
      <c r="U5" s="173"/>
    </row>
    <row r="6" spans="1:28" ht="12.75" customHeight="1" x14ac:dyDescent="0.2">
      <c r="A6" s="208" t="s">
        <v>55</v>
      </c>
      <c r="B6" s="208"/>
      <c r="C6" s="208"/>
      <c r="D6" s="209" t="s">
        <v>154</v>
      </c>
      <c r="E6" s="209"/>
      <c r="F6" s="209"/>
      <c r="G6" s="209"/>
      <c r="H6" s="209"/>
      <c r="I6" s="208" t="s">
        <v>59</v>
      </c>
      <c r="J6" s="208"/>
      <c r="K6" s="208"/>
      <c r="L6" s="218">
        <v>1</v>
      </c>
      <c r="M6" s="218"/>
      <c r="N6" s="218"/>
      <c r="O6" s="54"/>
      <c r="P6" s="208" t="s">
        <v>58</v>
      </c>
      <c r="Q6" s="208"/>
      <c r="R6" s="208"/>
      <c r="S6" s="212">
        <f>'G-2'!S6:U6</f>
        <v>43424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13</v>
      </c>
      <c r="C10" s="61">
        <v>10</v>
      </c>
      <c r="D10" s="61">
        <v>3</v>
      </c>
      <c r="E10" s="61">
        <v>10</v>
      </c>
      <c r="F10" s="62">
        <f t="shared" ref="F10:F22" si="0">B10*0.5+C10*1+D10*2+E10*2.5</f>
        <v>47.5</v>
      </c>
      <c r="G10" s="63"/>
      <c r="H10" s="64" t="s">
        <v>4</v>
      </c>
      <c r="I10" s="46">
        <v>13</v>
      </c>
      <c r="J10" s="46">
        <v>22</v>
      </c>
      <c r="K10" s="46">
        <v>3</v>
      </c>
      <c r="L10" s="46">
        <v>10</v>
      </c>
      <c r="M10" s="62">
        <f t="shared" ref="M10:M22" si="1">I10*0.5+J10*1+K10*2+L10*2.5</f>
        <v>59.5</v>
      </c>
      <c r="N10" s="65">
        <f>F20+F21+F22+M10</f>
        <v>177</v>
      </c>
      <c r="O10" s="64" t="s">
        <v>43</v>
      </c>
      <c r="P10" s="46">
        <v>8</v>
      </c>
      <c r="Q10" s="46">
        <v>22</v>
      </c>
      <c r="R10" s="46">
        <v>5</v>
      </c>
      <c r="S10" s="46">
        <v>7</v>
      </c>
      <c r="T10" s="62">
        <f t="shared" ref="T10:T21" si="2">P10*0.5+Q10*1+R10*2+S10*2.5</f>
        <v>53.5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12</v>
      </c>
      <c r="D11" s="61">
        <v>1</v>
      </c>
      <c r="E11" s="61">
        <v>14</v>
      </c>
      <c r="F11" s="62">
        <f t="shared" si="0"/>
        <v>56.5</v>
      </c>
      <c r="G11" s="63"/>
      <c r="H11" s="64" t="s">
        <v>5</v>
      </c>
      <c r="I11" s="46">
        <v>8</v>
      </c>
      <c r="J11" s="46">
        <v>24</v>
      </c>
      <c r="K11" s="46">
        <v>4</v>
      </c>
      <c r="L11" s="46">
        <v>3</v>
      </c>
      <c r="M11" s="62">
        <f t="shared" si="1"/>
        <v>43.5</v>
      </c>
      <c r="N11" s="65">
        <f>F21+F22+M10+M11</f>
        <v>184</v>
      </c>
      <c r="O11" s="64" t="s">
        <v>44</v>
      </c>
      <c r="P11" s="46">
        <v>11</v>
      </c>
      <c r="Q11" s="46">
        <v>14</v>
      </c>
      <c r="R11" s="46">
        <v>9</v>
      </c>
      <c r="S11" s="46">
        <v>2</v>
      </c>
      <c r="T11" s="62">
        <f t="shared" si="2"/>
        <v>42.5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19</v>
      </c>
      <c r="D12" s="61">
        <v>5</v>
      </c>
      <c r="E12" s="61">
        <v>10</v>
      </c>
      <c r="F12" s="62">
        <f t="shared" si="0"/>
        <v>62</v>
      </c>
      <c r="G12" s="63"/>
      <c r="H12" s="64" t="s">
        <v>6</v>
      </c>
      <c r="I12" s="46">
        <v>8</v>
      </c>
      <c r="J12" s="46">
        <v>21</v>
      </c>
      <c r="K12" s="46">
        <v>6</v>
      </c>
      <c r="L12" s="46">
        <v>5</v>
      </c>
      <c r="M12" s="62">
        <f t="shared" si="1"/>
        <v>49.5</v>
      </c>
      <c r="N12" s="63">
        <f>F22+M10+M11+M12</f>
        <v>203</v>
      </c>
      <c r="O12" s="64" t="s">
        <v>32</v>
      </c>
      <c r="P12" s="46">
        <v>10</v>
      </c>
      <c r="Q12" s="46">
        <v>19</v>
      </c>
      <c r="R12" s="46">
        <v>5</v>
      </c>
      <c r="S12" s="46">
        <v>7</v>
      </c>
      <c r="T12" s="62">
        <f t="shared" si="2"/>
        <v>51.5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24</v>
      </c>
      <c r="D13" s="61">
        <v>10</v>
      </c>
      <c r="E13" s="61">
        <v>6</v>
      </c>
      <c r="F13" s="62">
        <f t="shared" si="0"/>
        <v>63.5</v>
      </c>
      <c r="G13" s="63">
        <f t="shared" ref="G13:G19" si="3">F10+F11+F12+F13</f>
        <v>229.5</v>
      </c>
      <c r="H13" s="64" t="s">
        <v>7</v>
      </c>
      <c r="I13" s="46">
        <v>4</v>
      </c>
      <c r="J13" s="46">
        <v>13</v>
      </c>
      <c r="K13" s="46">
        <v>2</v>
      </c>
      <c r="L13" s="46">
        <v>3</v>
      </c>
      <c r="M13" s="62">
        <f t="shared" si="1"/>
        <v>26.5</v>
      </c>
      <c r="N13" s="63">
        <f t="shared" ref="N13:N18" si="4">M10+M11+M12+M13</f>
        <v>179</v>
      </c>
      <c r="O13" s="64" t="s">
        <v>33</v>
      </c>
      <c r="P13" s="46">
        <v>13</v>
      </c>
      <c r="Q13" s="46">
        <v>17</v>
      </c>
      <c r="R13" s="46">
        <v>5</v>
      </c>
      <c r="S13" s="46">
        <v>5</v>
      </c>
      <c r="T13" s="62">
        <f t="shared" si="2"/>
        <v>46</v>
      </c>
      <c r="U13" s="63">
        <f t="shared" ref="U13:U21" si="5">T10+T11+T12+T13</f>
        <v>193.5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16</v>
      </c>
      <c r="D14" s="61">
        <v>1</v>
      </c>
      <c r="E14" s="61">
        <v>4</v>
      </c>
      <c r="F14" s="62">
        <f t="shared" si="0"/>
        <v>36</v>
      </c>
      <c r="G14" s="63">
        <f t="shared" si="3"/>
        <v>218</v>
      </c>
      <c r="H14" s="64" t="s">
        <v>9</v>
      </c>
      <c r="I14" s="46">
        <v>6</v>
      </c>
      <c r="J14" s="46">
        <v>15</v>
      </c>
      <c r="K14" s="46">
        <v>4</v>
      </c>
      <c r="L14" s="46">
        <v>3</v>
      </c>
      <c r="M14" s="62">
        <f t="shared" si="1"/>
        <v>33.5</v>
      </c>
      <c r="N14" s="63">
        <f t="shared" si="4"/>
        <v>153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140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16</v>
      </c>
      <c r="D15" s="61">
        <v>6</v>
      </c>
      <c r="E15" s="61">
        <v>5</v>
      </c>
      <c r="F15" s="62">
        <f t="shared" si="0"/>
        <v>46.5</v>
      </c>
      <c r="G15" s="63">
        <f t="shared" si="3"/>
        <v>208</v>
      </c>
      <c r="H15" s="64" t="s">
        <v>12</v>
      </c>
      <c r="I15" s="46">
        <v>4</v>
      </c>
      <c r="J15" s="46">
        <v>12</v>
      </c>
      <c r="K15" s="46">
        <v>5</v>
      </c>
      <c r="L15" s="46">
        <v>5</v>
      </c>
      <c r="M15" s="62">
        <f t="shared" si="1"/>
        <v>36.5</v>
      </c>
      <c r="N15" s="63">
        <f t="shared" si="4"/>
        <v>146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97.5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19</v>
      </c>
      <c r="D16" s="61">
        <v>5</v>
      </c>
      <c r="E16" s="61">
        <v>3</v>
      </c>
      <c r="F16" s="62">
        <f t="shared" si="0"/>
        <v>47.5</v>
      </c>
      <c r="G16" s="63">
        <f t="shared" si="3"/>
        <v>193.5</v>
      </c>
      <c r="H16" s="64" t="s">
        <v>15</v>
      </c>
      <c r="I16" s="46">
        <v>5</v>
      </c>
      <c r="J16" s="46">
        <v>10</v>
      </c>
      <c r="K16" s="46">
        <v>6</v>
      </c>
      <c r="L16" s="46">
        <v>4</v>
      </c>
      <c r="M16" s="62">
        <f t="shared" si="1"/>
        <v>34.5</v>
      </c>
      <c r="N16" s="63">
        <f t="shared" si="4"/>
        <v>131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16</v>
      </c>
      <c r="D17" s="61">
        <v>5</v>
      </c>
      <c r="E17" s="61">
        <v>4</v>
      </c>
      <c r="F17" s="62">
        <f t="shared" si="0"/>
        <v>50.5</v>
      </c>
      <c r="G17" s="63">
        <f t="shared" si="3"/>
        <v>180.5</v>
      </c>
      <c r="H17" s="64" t="s">
        <v>18</v>
      </c>
      <c r="I17" s="46">
        <v>3</v>
      </c>
      <c r="J17" s="46">
        <v>8</v>
      </c>
      <c r="K17" s="46">
        <v>2</v>
      </c>
      <c r="L17" s="46">
        <v>3</v>
      </c>
      <c r="M17" s="62">
        <f t="shared" si="1"/>
        <v>21</v>
      </c>
      <c r="N17" s="63">
        <f t="shared" si="4"/>
        <v>125.5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23</v>
      </c>
      <c r="D18" s="61">
        <v>5</v>
      </c>
      <c r="E18" s="61">
        <v>2</v>
      </c>
      <c r="F18" s="62">
        <f t="shared" si="0"/>
        <v>46</v>
      </c>
      <c r="G18" s="63">
        <f t="shared" si="3"/>
        <v>190.5</v>
      </c>
      <c r="H18" s="64" t="s">
        <v>20</v>
      </c>
      <c r="I18" s="46">
        <v>4</v>
      </c>
      <c r="J18" s="46">
        <v>11</v>
      </c>
      <c r="K18" s="46">
        <v>2</v>
      </c>
      <c r="L18" s="46">
        <v>5</v>
      </c>
      <c r="M18" s="62">
        <f t="shared" si="1"/>
        <v>29.5</v>
      </c>
      <c r="N18" s="63">
        <f t="shared" si="4"/>
        <v>121.5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28</v>
      </c>
      <c r="D19" s="69">
        <v>3</v>
      </c>
      <c r="E19" s="69">
        <v>7</v>
      </c>
      <c r="F19" s="70">
        <f t="shared" si="0"/>
        <v>56.5</v>
      </c>
      <c r="G19" s="71">
        <f t="shared" si="3"/>
        <v>200.5</v>
      </c>
      <c r="H19" s="72" t="s">
        <v>22</v>
      </c>
      <c r="I19" s="45">
        <v>5</v>
      </c>
      <c r="J19" s="45">
        <v>10</v>
      </c>
      <c r="K19" s="45">
        <v>2</v>
      </c>
      <c r="L19" s="45">
        <v>4</v>
      </c>
      <c r="M19" s="62">
        <f t="shared" si="1"/>
        <v>26.5</v>
      </c>
      <c r="N19" s="63">
        <f>M16+M17+M18+M19</f>
        <v>111.5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158">
        <v>11</v>
      </c>
      <c r="C20" s="158">
        <v>10</v>
      </c>
      <c r="D20" s="158">
        <v>3</v>
      </c>
      <c r="E20" s="158">
        <v>6</v>
      </c>
      <c r="F20" s="73">
        <f t="shared" si="0"/>
        <v>36.5</v>
      </c>
      <c r="G20" s="74"/>
      <c r="H20" s="64" t="s">
        <v>24</v>
      </c>
      <c r="I20" s="46">
        <v>6</v>
      </c>
      <c r="J20" s="46">
        <v>9</v>
      </c>
      <c r="K20" s="46">
        <v>1</v>
      </c>
      <c r="L20" s="46">
        <v>6</v>
      </c>
      <c r="M20" s="73">
        <f t="shared" si="1"/>
        <v>29</v>
      </c>
      <c r="N20" s="63">
        <f>M17+M18+M19+M20</f>
        <v>106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9</v>
      </c>
      <c r="D21" s="61">
        <v>5</v>
      </c>
      <c r="E21" s="61">
        <v>3</v>
      </c>
      <c r="F21" s="62">
        <f t="shared" si="0"/>
        <v>30.5</v>
      </c>
      <c r="G21" s="75"/>
      <c r="H21" s="72" t="s">
        <v>25</v>
      </c>
      <c r="I21" s="46">
        <v>8</v>
      </c>
      <c r="J21" s="46">
        <v>12</v>
      </c>
      <c r="K21" s="46">
        <v>2</v>
      </c>
      <c r="L21" s="46">
        <v>5</v>
      </c>
      <c r="M21" s="62">
        <f t="shared" si="1"/>
        <v>32.5</v>
      </c>
      <c r="N21" s="63">
        <f>M18+M19+M20+M21</f>
        <v>117.5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17</v>
      </c>
      <c r="D22" s="61">
        <v>2</v>
      </c>
      <c r="E22" s="61">
        <v>9</v>
      </c>
      <c r="F22" s="62">
        <f t="shared" si="0"/>
        <v>50.5</v>
      </c>
      <c r="G22" s="63"/>
      <c r="H22" s="68" t="s">
        <v>26</v>
      </c>
      <c r="I22" s="47">
        <v>9</v>
      </c>
      <c r="J22" s="47">
        <v>10</v>
      </c>
      <c r="K22" s="47">
        <v>4</v>
      </c>
      <c r="L22" s="47">
        <v>7</v>
      </c>
      <c r="M22" s="62">
        <f t="shared" si="1"/>
        <v>40</v>
      </c>
      <c r="N22" s="71">
        <f>M19+M20+M21+M22</f>
        <v>128</v>
      </c>
      <c r="O22" s="64"/>
      <c r="P22" s="158"/>
      <c r="Q22" s="158"/>
      <c r="R22" s="158"/>
      <c r="S22" s="158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229.5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203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71</v>
      </c>
      <c r="D24" s="86"/>
      <c r="E24" s="86"/>
      <c r="F24" s="87" t="s">
        <v>63</v>
      </c>
      <c r="G24" s="88"/>
      <c r="H24" s="200"/>
      <c r="I24" s="201"/>
      <c r="J24" s="83" t="s">
        <v>71</v>
      </c>
      <c r="K24" s="86"/>
      <c r="L24" s="86"/>
      <c r="M24" s="87" t="s">
        <v>73</v>
      </c>
      <c r="N24" s="88"/>
      <c r="O24" s="200"/>
      <c r="P24" s="201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4" workbookViewId="0">
      <selection activeCell="H43" sqref="H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110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111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24" t="str">
        <f>'G-2'!D5</f>
        <v>CALLE 17 X CARRERA 38</v>
      </c>
      <c r="D5" s="224"/>
      <c r="E5" s="224"/>
      <c r="F5" s="111"/>
      <c r="G5" s="112"/>
      <c r="H5" s="103" t="s">
        <v>53</v>
      </c>
      <c r="I5" s="225">
        <f>'G-2'!L5</f>
        <v>1124</v>
      </c>
      <c r="J5" s="225"/>
    </row>
    <row r="6" spans="1:10" x14ac:dyDescent="0.2">
      <c r="A6" s="167" t="s">
        <v>112</v>
      </c>
      <c r="B6" s="167"/>
      <c r="C6" s="226" t="s">
        <v>150</v>
      </c>
      <c r="D6" s="226"/>
      <c r="E6" s="226"/>
      <c r="F6" s="111"/>
      <c r="G6" s="112"/>
      <c r="H6" s="103" t="s">
        <v>58</v>
      </c>
      <c r="I6" s="227">
        <f>'G-2'!S6</f>
        <v>43424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123</v>
      </c>
      <c r="B10" s="240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125</v>
      </c>
      <c r="D11" s="125" t="s">
        <v>126</v>
      </c>
      <c r="E11" s="160">
        <v>0</v>
      </c>
      <c r="F11" s="160">
        <v>0</v>
      </c>
      <c r="G11" s="160">
        <v>0</v>
      </c>
      <c r="H11" s="160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8"/>
      <c r="B12" s="241"/>
      <c r="C12" s="128" t="s">
        <v>135</v>
      </c>
      <c r="D12" s="129" t="s">
        <v>127</v>
      </c>
      <c r="E12" s="159">
        <v>0</v>
      </c>
      <c r="F12" s="159">
        <v>0</v>
      </c>
      <c r="G12" s="159">
        <v>0</v>
      </c>
      <c r="H12" s="159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128</v>
      </c>
      <c r="D14" s="125" t="s">
        <v>126</v>
      </c>
      <c r="E14" s="160">
        <v>0</v>
      </c>
      <c r="F14" s="160">
        <v>0</v>
      </c>
      <c r="G14" s="160">
        <v>0</v>
      </c>
      <c r="H14" s="160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8"/>
      <c r="B15" s="241"/>
      <c r="C15" s="128" t="s">
        <v>136</v>
      </c>
      <c r="D15" s="129" t="s">
        <v>127</v>
      </c>
      <c r="E15" s="159">
        <v>0</v>
      </c>
      <c r="F15" s="159">
        <v>0</v>
      </c>
      <c r="G15" s="159">
        <v>0</v>
      </c>
      <c r="H15" s="159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4" x14ac:dyDescent="0.2">
      <c r="A17" s="238"/>
      <c r="B17" s="241"/>
      <c r="C17" s="122" t="s">
        <v>129</v>
      </c>
      <c r="D17" s="125" t="s">
        <v>126</v>
      </c>
      <c r="E17" s="160">
        <v>0</v>
      </c>
      <c r="F17" s="160">
        <v>0</v>
      </c>
      <c r="G17" s="160">
        <v>0</v>
      </c>
      <c r="H17" s="160">
        <v>0</v>
      </c>
      <c r="I17" s="126">
        <f t="shared" si="0"/>
        <v>0</v>
      </c>
      <c r="J17" s="127" t="str">
        <f>IF(I17=0,"0,00",I17/SUM(I16:I18)*100)</f>
        <v>0,00</v>
      </c>
    </row>
    <row r="18" spans="1:14" x14ac:dyDescent="0.2">
      <c r="A18" s="239"/>
      <c r="B18" s="242"/>
      <c r="C18" s="133" t="s">
        <v>137</v>
      </c>
      <c r="D18" s="129" t="s">
        <v>127</v>
      </c>
      <c r="E18" s="159">
        <v>0</v>
      </c>
      <c r="F18" s="159">
        <v>0</v>
      </c>
      <c r="G18" s="159">
        <v>0</v>
      </c>
      <c r="H18" s="159">
        <v>0</v>
      </c>
      <c r="I18" s="130">
        <f t="shared" si="0"/>
        <v>0</v>
      </c>
      <c r="J18" s="131" t="str">
        <f>IF(I18=0,"0,00",I18/SUM(I16:I18)*100)</f>
        <v>0,00</v>
      </c>
    </row>
    <row r="19" spans="1:14" x14ac:dyDescent="0.2">
      <c r="A19" s="237" t="s">
        <v>130</v>
      </c>
      <c r="B19" s="240">
        <v>2</v>
      </c>
      <c r="C19" s="134"/>
      <c r="D19" s="123" t="s">
        <v>124</v>
      </c>
      <c r="E19" s="75">
        <v>87</v>
      </c>
      <c r="F19" s="75">
        <v>163</v>
      </c>
      <c r="G19" s="75">
        <v>53</v>
      </c>
      <c r="H19" s="75">
        <v>12</v>
      </c>
      <c r="I19" s="75">
        <f t="shared" si="0"/>
        <v>342.5</v>
      </c>
      <c r="J19" s="124">
        <f>IF(I19=0,"0,00",I19/SUM(I19:I21)*100)</f>
        <v>74.29501084598698</v>
      </c>
    </row>
    <row r="20" spans="1:14" x14ac:dyDescent="0.2">
      <c r="A20" s="238"/>
      <c r="B20" s="241"/>
      <c r="C20" s="122" t="s">
        <v>125</v>
      </c>
      <c r="D20" s="125" t="s">
        <v>126</v>
      </c>
      <c r="E20" s="126">
        <v>51</v>
      </c>
      <c r="F20" s="126">
        <v>10</v>
      </c>
      <c r="G20" s="126">
        <v>0</v>
      </c>
      <c r="H20" s="126">
        <v>2</v>
      </c>
      <c r="I20" s="126">
        <f t="shared" si="0"/>
        <v>40.5</v>
      </c>
      <c r="J20" s="127">
        <f>IF(I20=0,"0,00",I20/SUM(I19:I21)*100)</f>
        <v>8.785249457700651</v>
      </c>
    </row>
    <row r="21" spans="1:14" x14ac:dyDescent="0.2">
      <c r="A21" s="238"/>
      <c r="B21" s="241"/>
      <c r="C21" s="128" t="s">
        <v>138</v>
      </c>
      <c r="D21" s="129" t="s">
        <v>127</v>
      </c>
      <c r="E21" s="74">
        <v>12</v>
      </c>
      <c r="F21" s="74">
        <v>34</v>
      </c>
      <c r="G21" s="74">
        <v>9</v>
      </c>
      <c r="H21" s="74">
        <v>8</v>
      </c>
      <c r="I21" s="130">
        <f t="shared" si="0"/>
        <v>78</v>
      </c>
      <c r="J21" s="131">
        <f>IF(I21=0,"0,00",I21/SUM(I19:I21)*100)</f>
        <v>16.919739696312362</v>
      </c>
      <c r="K21" s="161"/>
      <c r="L21" s="161"/>
      <c r="M21" s="161"/>
      <c r="N21" s="161"/>
    </row>
    <row r="22" spans="1:14" x14ac:dyDescent="0.2">
      <c r="A22" s="238"/>
      <c r="B22" s="241"/>
      <c r="C22" s="132"/>
      <c r="D22" s="123" t="s">
        <v>124</v>
      </c>
      <c r="E22" s="75">
        <v>88</v>
      </c>
      <c r="F22" s="75">
        <v>117</v>
      </c>
      <c r="G22" s="75">
        <v>42</v>
      </c>
      <c r="H22" s="75">
        <v>5</v>
      </c>
      <c r="I22" s="75">
        <f t="shared" si="0"/>
        <v>257.5</v>
      </c>
      <c r="J22" s="124">
        <f>IF(I22=0,"0,00",I22/SUM(I22:I24)*100)</f>
        <v>75.402635431918014</v>
      </c>
    </row>
    <row r="23" spans="1:14" x14ac:dyDescent="0.2">
      <c r="A23" s="238"/>
      <c r="B23" s="241"/>
      <c r="C23" s="122" t="s">
        <v>128</v>
      </c>
      <c r="D23" s="125" t="s">
        <v>126</v>
      </c>
      <c r="E23" s="126">
        <v>36</v>
      </c>
      <c r="F23" s="126">
        <v>21</v>
      </c>
      <c r="G23" s="126">
        <v>6</v>
      </c>
      <c r="H23" s="126">
        <v>1</v>
      </c>
      <c r="I23" s="126">
        <f t="shared" si="0"/>
        <v>53.5</v>
      </c>
      <c r="J23" s="127">
        <f>IF(I23=0,"0,00",I23/SUM(I22:I24)*100)</f>
        <v>15.666178623718888</v>
      </c>
    </row>
    <row r="24" spans="1:14" x14ac:dyDescent="0.2">
      <c r="A24" s="238"/>
      <c r="B24" s="241"/>
      <c r="C24" s="128" t="s">
        <v>139</v>
      </c>
      <c r="D24" s="129" t="s">
        <v>127</v>
      </c>
      <c r="E24" s="74">
        <v>21</v>
      </c>
      <c r="F24" s="74">
        <v>10</v>
      </c>
      <c r="G24" s="74">
        <v>0</v>
      </c>
      <c r="H24" s="74">
        <v>4</v>
      </c>
      <c r="I24" s="130">
        <f t="shared" si="0"/>
        <v>30.5</v>
      </c>
      <c r="J24" s="131">
        <f>IF(I24=0,"0,00",I24/SUM(I22:I24)*100)</f>
        <v>8.9311859443631043</v>
      </c>
      <c r="K24" s="161"/>
      <c r="L24" s="161"/>
      <c r="M24" s="161"/>
      <c r="N24" s="161"/>
    </row>
    <row r="25" spans="1:14" x14ac:dyDescent="0.2">
      <c r="A25" s="238"/>
      <c r="B25" s="241"/>
      <c r="C25" s="132"/>
      <c r="D25" s="123" t="s">
        <v>124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4" x14ac:dyDescent="0.2">
      <c r="A26" s="238"/>
      <c r="B26" s="241"/>
      <c r="C26" s="122" t="s">
        <v>129</v>
      </c>
      <c r="D26" s="125" t="s">
        <v>126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4" x14ac:dyDescent="0.2">
      <c r="A27" s="239"/>
      <c r="B27" s="242"/>
      <c r="C27" s="133" t="s">
        <v>140</v>
      </c>
      <c r="D27" s="129" t="s">
        <v>127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  <c r="K27" s="161"/>
      <c r="L27" s="161"/>
      <c r="M27" s="161"/>
      <c r="N27" s="161"/>
    </row>
    <row r="28" spans="1:14" x14ac:dyDescent="0.2">
      <c r="A28" s="237" t="s">
        <v>131</v>
      </c>
      <c r="B28" s="240">
        <v>2</v>
      </c>
      <c r="C28" s="134"/>
      <c r="D28" s="123" t="s">
        <v>124</v>
      </c>
      <c r="E28" s="75">
        <v>2</v>
      </c>
      <c r="F28" s="75">
        <v>1</v>
      </c>
      <c r="G28" s="75">
        <v>9</v>
      </c>
      <c r="H28" s="75">
        <v>2</v>
      </c>
      <c r="I28" s="75">
        <f t="shared" si="0"/>
        <v>25</v>
      </c>
      <c r="J28" s="124">
        <f>IF(I28=0,"0,00",I28/SUM(I28:I30)*100)</f>
        <v>7.8003120124804992</v>
      </c>
    </row>
    <row r="29" spans="1:14" x14ac:dyDescent="0.2">
      <c r="A29" s="238"/>
      <c r="B29" s="241"/>
      <c r="C29" s="122" t="s">
        <v>125</v>
      </c>
      <c r="D29" s="125" t="s">
        <v>126</v>
      </c>
      <c r="E29" s="126">
        <v>47</v>
      </c>
      <c r="F29" s="126">
        <v>61</v>
      </c>
      <c r="G29" s="126">
        <v>20</v>
      </c>
      <c r="H29" s="126">
        <v>10</v>
      </c>
      <c r="I29" s="126">
        <f t="shared" si="0"/>
        <v>149.5</v>
      </c>
      <c r="J29" s="127">
        <f>IF(I29=0,"0,00",I29/SUM(I28:I30)*100)</f>
        <v>46.645865834633391</v>
      </c>
    </row>
    <row r="30" spans="1:14" x14ac:dyDescent="0.2">
      <c r="A30" s="238"/>
      <c r="B30" s="241"/>
      <c r="C30" s="128" t="s">
        <v>141</v>
      </c>
      <c r="D30" s="129" t="s">
        <v>127</v>
      </c>
      <c r="E30" s="74">
        <v>2</v>
      </c>
      <c r="F30" s="74">
        <v>24</v>
      </c>
      <c r="G30" s="74">
        <v>58</v>
      </c>
      <c r="H30" s="74">
        <v>2</v>
      </c>
      <c r="I30" s="130">
        <f t="shared" si="0"/>
        <v>146</v>
      </c>
      <c r="J30" s="131">
        <f>IF(I30=0,"0,00",I30/SUM(I28:I30)*100)</f>
        <v>45.553822152886113</v>
      </c>
    </row>
    <row r="31" spans="1:14" x14ac:dyDescent="0.2">
      <c r="A31" s="238"/>
      <c r="B31" s="241"/>
      <c r="C31" s="132"/>
      <c r="D31" s="123" t="s">
        <v>124</v>
      </c>
      <c r="E31" s="75">
        <v>1</v>
      </c>
      <c r="F31" s="75">
        <v>0</v>
      </c>
      <c r="G31" s="75">
        <v>6</v>
      </c>
      <c r="H31" s="75">
        <v>0</v>
      </c>
      <c r="I31" s="75">
        <f t="shared" si="0"/>
        <v>12.5</v>
      </c>
      <c r="J31" s="124">
        <f>IF(I31=0,"0,00",I31/SUM(I31:I33)*100)</f>
        <v>3.4246575342465753</v>
      </c>
    </row>
    <row r="32" spans="1:14" x14ac:dyDescent="0.2">
      <c r="A32" s="238"/>
      <c r="B32" s="241"/>
      <c r="C32" s="122" t="s">
        <v>128</v>
      </c>
      <c r="D32" s="125" t="s">
        <v>126</v>
      </c>
      <c r="E32" s="126">
        <v>26</v>
      </c>
      <c r="F32" s="126">
        <v>69</v>
      </c>
      <c r="G32" s="126">
        <v>38</v>
      </c>
      <c r="H32" s="126">
        <v>15</v>
      </c>
      <c r="I32" s="126">
        <f t="shared" si="0"/>
        <v>195.5</v>
      </c>
      <c r="J32" s="127">
        <f>IF(I32=0,"0,00",I32/SUM(I31:I33)*100)</f>
        <v>53.561643835616437</v>
      </c>
    </row>
    <row r="33" spans="1:14" x14ac:dyDescent="0.2">
      <c r="A33" s="238"/>
      <c r="B33" s="241"/>
      <c r="C33" s="128" t="s">
        <v>142</v>
      </c>
      <c r="D33" s="129" t="s">
        <v>127</v>
      </c>
      <c r="E33" s="74">
        <v>10</v>
      </c>
      <c r="F33" s="74">
        <v>47</v>
      </c>
      <c r="G33" s="74">
        <v>50</v>
      </c>
      <c r="H33" s="74">
        <v>2</v>
      </c>
      <c r="I33" s="130">
        <f t="shared" si="0"/>
        <v>157</v>
      </c>
      <c r="J33" s="131">
        <f>IF(I33=0,"0,00",I33/SUM(I31:I33)*100)</f>
        <v>43.013698630136986</v>
      </c>
    </row>
    <row r="34" spans="1:14" x14ac:dyDescent="0.2">
      <c r="A34" s="238"/>
      <c r="B34" s="241"/>
      <c r="C34" s="132"/>
      <c r="D34" s="123" t="s">
        <v>124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4" x14ac:dyDescent="0.2">
      <c r="A35" s="238"/>
      <c r="B35" s="241"/>
      <c r="C35" s="122" t="s">
        <v>129</v>
      </c>
      <c r="D35" s="125" t="s">
        <v>126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4" x14ac:dyDescent="0.2">
      <c r="A36" s="239"/>
      <c r="B36" s="242"/>
      <c r="C36" s="133" t="s">
        <v>143</v>
      </c>
      <c r="D36" s="129" t="s">
        <v>127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4" x14ac:dyDescent="0.2">
      <c r="A37" s="237" t="s">
        <v>132</v>
      </c>
      <c r="B37" s="240">
        <v>2</v>
      </c>
      <c r="C37" s="134"/>
      <c r="D37" s="123" t="s">
        <v>124</v>
      </c>
      <c r="E37" s="75">
        <v>25</v>
      </c>
      <c r="F37" s="75">
        <v>45</v>
      </c>
      <c r="G37" s="75">
        <v>4</v>
      </c>
      <c r="H37" s="75">
        <v>19</v>
      </c>
      <c r="I37" s="75">
        <f t="shared" si="0"/>
        <v>113</v>
      </c>
      <c r="J37" s="124">
        <f>IF(I37=0,"0,00",I37/SUM(I37:I39)*100)</f>
        <v>36.276083467094708</v>
      </c>
    </row>
    <row r="38" spans="1:14" x14ac:dyDescent="0.2">
      <c r="A38" s="238"/>
      <c r="B38" s="241"/>
      <c r="C38" s="122" t="s">
        <v>125</v>
      </c>
      <c r="D38" s="125" t="s">
        <v>126</v>
      </c>
      <c r="E38" s="126">
        <v>45</v>
      </c>
      <c r="F38" s="126">
        <v>65</v>
      </c>
      <c r="G38" s="126">
        <v>35</v>
      </c>
      <c r="H38" s="126">
        <v>14</v>
      </c>
      <c r="I38" s="126">
        <f t="shared" si="0"/>
        <v>192.5</v>
      </c>
      <c r="J38" s="127">
        <f>IF(I38=0,"0,00",I38/SUM(I37:I39)*100)</f>
        <v>61.797752808988761</v>
      </c>
    </row>
    <row r="39" spans="1:14" x14ac:dyDescent="0.2">
      <c r="A39" s="238"/>
      <c r="B39" s="241"/>
      <c r="C39" s="128" t="s">
        <v>144</v>
      </c>
      <c r="D39" s="129" t="s">
        <v>127</v>
      </c>
      <c r="E39" s="74">
        <v>4</v>
      </c>
      <c r="F39" s="74">
        <v>2</v>
      </c>
      <c r="G39" s="74">
        <v>1</v>
      </c>
      <c r="H39" s="74">
        <v>0</v>
      </c>
      <c r="I39" s="130">
        <f t="shared" si="0"/>
        <v>6</v>
      </c>
      <c r="J39" s="131">
        <f>IF(I39=0,"0,00",I39/SUM(I37:I39)*100)</f>
        <v>1.9261637239165328</v>
      </c>
    </row>
    <row r="40" spans="1:14" x14ac:dyDescent="0.2">
      <c r="A40" s="238"/>
      <c r="B40" s="241"/>
      <c r="C40" s="132"/>
      <c r="D40" s="123" t="s">
        <v>124</v>
      </c>
      <c r="E40" s="75">
        <v>23</v>
      </c>
      <c r="F40" s="75">
        <v>36</v>
      </c>
      <c r="G40" s="75">
        <v>10</v>
      </c>
      <c r="H40" s="75">
        <v>12</v>
      </c>
      <c r="I40" s="75">
        <f t="shared" si="0"/>
        <v>97.5</v>
      </c>
      <c r="J40" s="124">
        <f>IF(I40=0,"0,00",I40/SUM(I40:I42)*100)</f>
        <v>31.451612903225808</v>
      </c>
      <c r="K40" s="161"/>
      <c r="L40" s="161"/>
      <c r="M40" s="161"/>
      <c r="N40" s="161"/>
    </row>
    <row r="41" spans="1:14" x14ac:dyDescent="0.2">
      <c r="A41" s="238"/>
      <c r="B41" s="241"/>
      <c r="C41" s="122" t="s">
        <v>128</v>
      </c>
      <c r="D41" s="125" t="s">
        <v>126</v>
      </c>
      <c r="E41" s="126">
        <v>59</v>
      </c>
      <c r="F41" s="126">
        <v>75</v>
      </c>
      <c r="G41" s="126">
        <v>38</v>
      </c>
      <c r="H41" s="126">
        <v>9</v>
      </c>
      <c r="I41" s="126">
        <f t="shared" si="0"/>
        <v>203</v>
      </c>
      <c r="J41" s="127">
        <f>IF(I41=0,"0,00",I41/SUM(I40:I42)*100)</f>
        <v>65.483870967741936</v>
      </c>
    </row>
    <row r="42" spans="1:14" x14ac:dyDescent="0.2">
      <c r="A42" s="238"/>
      <c r="B42" s="241"/>
      <c r="C42" s="128" t="s">
        <v>145</v>
      </c>
      <c r="D42" s="129" t="s">
        <v>127</v>
      </c>
      <c r="E42" s="74">
        <v>7</v>
      </c>
      <c r="F42" s="74">
        <v>6</v>
      </c>
      <c r="G42" s="74">
        <v>0</v>
      </c>
      <c r="H42" s="74">
        <v>0</v>
      </c>
      <c r="I42" s="130">
        <f t="shared" si="0"/>
        <v>9.5</v>
      </c>
      <c r="J42" s="131">
        <f>IF(I42=0,"0,00",I42/SUM(I40:I42)*100)</f>
        <v>3.064516129032258</v>
      </c>
    </row>
    <row r="43" spans="1:14" x14ac:dyDescent="0.2">
      <c r="A43" s="238"/>
      <c r="B43" s="241"/>
      <c r="C43" s="132"/>
      <c r="D43" s="123" t="s">
        <v>124</v>
      </c>
      <c r="E43" s="75"/>
      <c r="F43" s="75"/>
      <c r="G43" s="75"/>
      <c r="H43" s="75"/>
      <c r="I43" s="75">
        <f t="shared" si="0"/>
        <v>0</v>
      </c>
      <c r="J43" s="124" t="str">
        <f>IF(I43=0,"0,00",I43/SUM(I43:I45)*100)</f>
        <v>0,00</v>
      </c>
    </row>
    <row r="44" spans="1:14" x14ac:dyDescent="0.2">
      <c r="A44" s="238"/>
      <c r="B44" s="241"/>
      <c r="C44" s="122" t="s">
        <v>129</v>
      </c>
      <c r="D44" s="125" t="s">
        <v>126</v>
      </c>
      <c r="E44" s="126"/>
      <c r="F44" s="126"/>
      <c r="G44" s="126"/>
      <c r="H44" s="126"/>
      <c r="I44" s="126">
        <f t="shared" si="0"/>
        <v>0</v>
      </c>
      <c r="J44" s="127" t="str">
        <f>IF(I44=0,"0,00",I44/SUM(I43:I45)*100)</f>
        <v>0,00</v>
      </c>
    </row>
    <row r="45" spans="1:14" x14ac:dyDescent="0.2">
      <c r="A45" s="239"/>
      <c r="B45" s="242"/>
      <c r="C45" s="133" t="s">
        <v>146</v>
      </c>
      <c r="D45" s="129" t="s">
        <v>127</v>
      </c>
      <c r="E45" s="74"/>
      <c r="F45" s="74"/>
      <c r="G45" s="74"/>
      <c r="H45" s="74"/>
      <c r="I45" s="135">
        <f t="shared" si="0"/>
        <v>0</v>
      </c>
      <c r="J45" s="131" t="str">
        <f>IF(I45=0,"0,00",I45/SUM(I43:I45)*100)</f>
        <v>0,00</v>
      </c>
    </row>
    <row r="46" spans="1:14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4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4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M15" sqref="M15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93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94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95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6" t="s">
        <v>97</v>
      </c>
      <c r="D8" s="246"/>
      <c r="E8" s="246"/>
      <c r="F8" s="246"/>
      <c r="G8" s="246"/>
      <c r="H8" s="246"/>
      <c r="I8" s="92"/>
      <c r="J8" s="92"/>
      <c r="K8" s="92"/>
      <c r="L8" s="245" t="s">
        <v>98</v>
      </c>
      <c r="M8" s="245"/>
      <c r="N8" s="245"/>
      <c r="O8" s="246" t="str">
        <f>'G-2'!D5</f>
        <v>CALLE 17 X CARRERA 38</v>
      </c>
      <c r="P8" s="246"/>
      <c r="Q8" s="246"/>
      <c r="R8" s="246"/>
      <c r="S8" s="246"/>
      <c r="T8" s="92"/>
      <c r="U8" s="92"/>
      <c r="V8" s="245" t="s">
        <v>99</v>
      </c>
      <c r="W8" s="245"/>
      <c r="X8" s="245"/>
      <c r="Y8" s="246">
        <f>'G-2'!L5</f>
        <v>1124</v>
      </c>
      <c r="Z8" s="246"/>
      <c r="AA8" s="246"/>
      <c r="AB8" s="92"/>
      <c r="AC8" s="92"/>
      <c r="AD8" s="92"/>
      <c r="AE8" s="92"/>
      <c r="AF8" s="92"/>
      <c r="AG8" s="92"/>
      <c r="AH8" s="245" t="s">
        <v>100</v>
      </c>
      <c r="AI8" s="245"/>
      <c r="AJ8" s="249">
        <f>'G-2'!S6</f>
        <v>43424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102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7" t="s">
        <v>102</v>
      </c>
      <c r="U16" s="24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322</v>
      </c>
      <c r="C17" s="149">
        <f>'G-2'!F11</f>
        <v>310.5</v>
      </c>
      <c r="D17" s="149">
        <f>'G-2'!F12</f>
        <v>247.5</v>
      </c>
      <c r="E17" s="149">
        <f>'G-2'!F13</f>
        <v>599.5</v>
      </c>
      <c r="F17" s="149">
        <f>'G-2'!F14</f>
        <v>210</v>
      </c>
      <c r="G17" s="149">
        <f>'G-2'!F15</f>
        <v>195.5</v>
      </c>
      <c r="H17" s="149">
        <f>'G-2'!F16</f>
        <v>157.5</v>
      </c>
      <c r="I17" s="149">
        <f>'G-2'!F17</f>
        <v>78</v>
      </c>
      <c r="J17" s="149">
        <f>'G-2'!F18</f>
        <v>164</v>
      </c>
      <c r="K17" s="149">
        <f>'G-2'!F19</f>
        <v>169</v>
      </c>
      <c r="L17" s="150"/>
      <c r="M17" s="149">
        <f>'G-2'!F20</f>
        <v>158</v>
      </c>
      <c r="N17" s="149">
        <f>'G-2'!F21</f>
        <v>162.5</v>
      </c>
      <c r="O17" s="149">
        <f>'G-2'!F22</f>
        <v>176</v>
      </c>
      <c r="P17" s="149">
        <f>'G-2'!M10</f>
        <v>153</v>
      </c>
      <c r="Q17" s="149">
        <f>'G-2'!M11</f>
        <v>135.5</v>
      </c>
      <c r="R17" s="149">
        <f>'G-2'!M12</f>
        <v>126</v>
      </c>
      <c r="S17" s="149">
        <f>'G-2'!M13</f>
        <v>147.5</v>
      </c>
      <c r="T17" s="149">
        <f>'G-2'!M14</f>
        <v>145</v>
      </c>
      <c r="U17" s="149">
        <f>'G-2'!M15</f>
        <v>142.5</v>
      </c>
      <c r="V17" s="149">
        <f>'G-2'!M16</f>
        <v>133</v>
      </c>
      <c r="W17" s="149">
        <f>'G-2'!M17</f>
        <v>141.5</v>
      </c>
      <c r="X17" s="149">
        <f>'G-2'!M18</f>
        <v>172</v>
      </c>
      <c r="Y17" s="149">
        <f>'G-2'!M19</f>
        <v>175</v>
      </c>
      <c r="Z17" s="149">
        <f>'G-2'!M20</f>
        <v>172.5</v>
      </c>
      <c r="AA17" s="149">
        <f>'G-2'!M21</f>
        <v>173</v>
      </c>
      <c r="AB17" s="149">
        <f>'G-2'!M22</f>
        <v>165.5</v>
      </c>
      <c r="AC17" s="150"/>
      <c r="AD17" s="149">
        <f>'G-2'!T10</f>
        <v>175.5</v>
      </c>
      <c r="AE17" s="149">
        <f>'G-2'!T11</f>
        <v>173.5</v>
      </c>
      <c r="AF17" s="149">
        <f>'G-2'!T12</f>
        <v>190</v>
      </c>
      <c r="AG17" s="149">
        <f>'G-2'!T13</f>
        <v>205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1479.5</v>
      </c>
      <c r="AV17" s="101">
        <f t="shared" si="6"/>
        <v>1367.5</v>
      </c>
      <c r="AW17" s="101">
        <f t="shared" si="6"/>
        <v>1252.5</v>
      </c>
      <c r="AX17" s="101">
        <f t="shared" si="6"/>
        <v>1162.5</v>
      </c>
      <c r="AY17" s="101">
        <f t="shared" si="6"/>
        <v>641</v>
      </c>
      <c r="AZ17" s="101">
        <f t="shared" si="6"/>
        <v>595</v>
      </c>
      <c r="BA17" s="101">
        <f t="shared" si="6"/>
        <v>568.5</v>
      </c>
      <c r="BB17" s="101"/>
      <c r="BC17" s="101"/>
      <c r="BD17" s="101"/>
      <c r="BE17" s="101">
        <f t="shared" ref="BE17:BQ17" si="7">P18</f>
        <v>649.5</v>
      </c>
      <c r="BF17" s="101">
        <f t="shared" si="7"/>
        <v>627</v>
      </c>
      <c r="BG17" s="101">
        <f t="shared" si="7"/>
        <v>590.5</v>
      </c>
      <c r="BH17" s="101">
        <f t="shared" si="7"/>
        <v>562</v>
      </c>
      <c r="BI17" s="101">
        <f t="shared" si="7"/>
        <v>554</v>
      </c>
      <c r="BJ17" s="101">
        <f t="shared" si="7"/>
        <v>561</v>
      </c>
      <c r="BK17" s="101">
        <f t="shared" si="7"/>
        <v>568</v>
      </c>
      <c r="BL17" s="101">
        <f t="shared" si="7"/>
        <v>562</v>
      </c>
      <c r="BM17" s="101">
        <f t="shared" si="7"/>
        <v>589</v>
      </c>
      <c r="BN17" s="101">
        <f t="shared" si="7"/>
        <v>621.5</v>
      </c>
      <c r="BO17" s="101">
        <f t="shared" si="7"/>
        <v>661</v>
      </c>
      <c r="BP17" s="101">
        <f t="shared" si="7"/>
        <v>692.5</v>
      </c>
      <c r="BQ17" s="101">
        <f t="shared" si="7"/>
        <v>686</v>
      </c>
      <c r="BR17" s="101"/>
      <c r="BS17" s="101"/>
      <c r="BT17" s="101"/>
      <c r="BU17" s="101">
        <f t="shared" ref="BU17:CC17" si="8">AG18</f>
        <v>744</v>
      </c>
      <c r="BV17" s="101">
        <f t="shared" si="8"/>
        <v>568.5</v>
      </c>
      <c r="BW17" s="101">
        <f t="shared" si="8"/>
        <v>395</v>
      </c>
      <c r="BX17" s="101">
        <f t="shared" si="8"/>
        <v>205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1479.5</v>
      </c>
      <c r="F18" s="149">
        <f t="shared" ref="F18:K18" si="9">C17+D17+E17+F17</f>
        <v>1367.5</v>
      </c>
      <c r="G18" s="149">
        <f t="shared" si="9"/>
        <v>1252.5</v>
      </c>
      <c r="H18" s="149">
        <f t="shared" si="9"/>
        <v>1162.5</v>
      </c>
      <c r="I18" s="149">
        <f t="shared" si="9"/>
        <v>641</v>
      </c>
      <c r="J18" s="149">
        <f t="shared" si="9"/>
        <v>595</v>
      </c>
      <c r="K18" s="149">
        <f t="shared" si="9"/>
        <v>568.5</v>
      </c>
      <c r="L18" s="150"/>
      <c r="M18" s="149"/>
      <c r="N18" s="149"/>
      <c r="O18" s="149"/>
      <c r="P18" s="149">
        <f>M17+N17+O17+P17</f>
        <v>649.5</v>
      </c>
      <c r="Q18" s="149">
        <f t="shared" ref="Q18:AB18" si="10">N17+O17+P17+Q17</f>
        <v>627</v>
      </c>
      <c r="R18" s="149">
        <f t="shared" si="10"/>
        <v>590.5</v>
      </c>
      <c r="S18" s="149">
        <f t="shared" si="10"/>
        <v>562</v>
      </c>
      <c r="T18" s="149">
        <f t="shared" si="10"/>
        <v>554</v>
      </c>
      <c r="U18" s="149">
        <f t="shared" si="10"/>
        <v>561</v>
      </c>
      <c r="V18" s="149">
        <f t="shared" si="10"/>
        <v>568</v>
      </c>
      <c r="W18" s="149">
        <f t="shared" si="10"/>
        <v>562</v>
      </c>
      <c r="X18" s="149">
        <f t="shared" si="10"/>
        <v>589</v>
      </c>
      <c r="Y18" s="149">
        <f t="shared" si="10"/>
        <v>621.5</v>
      </c>
      <c r="Z18" s="149">
        <f t="shared" si="10"/>
        <v>661</v>
      </c>
      <c r="AA18" s="149">
        <f t="shared" si="10"/>
        <v>692.5</v>
      </c>
      <c r="AB18" s="149">
        <f t="shared" si="10"/>
        <v>686</v>
      </c>
      <c r="AC18" s="150"/>
      <c r="AD18" s="149"/>
      <c r="AE18" s="149"/>
      <c r="AF18" s="149"/>
      <c r="AG18" s="149">
        <f>AD17+AE17+AF17+AG17</f>
        <v>744</v>
      </c>
      <c r="AH18" s="149">
        <f t="shared" ref="AH18:AO18" si="11">AE17+AF17+AG17+AH17</f>
        <v>568.5</v>
      </c>
      <c r="AI18" s="149">
        <f t="shared" si="11"/>
        <v>395</v>
      </c>
      <c r="AJ18" s="149">
        <f t="shared" si="11"/>
        <v>205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536.5</v>
      </c>
      <c r="AV18" s="101">
        <f t="shared" si="12"/>
        <v>531</v>
      </c>
      <c r="AW18" s="101">
        <f t="shared" si="12"/>
        <v>504</v>
      </c>
      <c r="AX18" s="101">
        <f t="shared" si="12"/>
        <v>499.5</v>
      </c>
      <c r="AY18" s="101">
        <f t="shared" si="12"/>
        <v>518.5</v>
      </c>
      <c r="AZ18" s="101">
        <f t="shared" si="12"/>
        <v>526.5</v>
      </c>
      <c r="BA18" s="101">
        <f t="shared" si="12"/>
        <v>559</v>
      </c>
      <c r="BB18" s="101"/>
      <c r="BC18" s="101"/>
      <c r="BD18" s="101"/>
      <c r="BE18" s="101">
        <f t="shared" ref="BE18:BQ18" si="13">P28</f>
        <v>529.5</v>
      </c>
      <c r="BF18" s="101">
        <f t="shared" si="13"/>
        <v>523.5</v>
      </c>
      <c r="BG18" s="101">
        <f t="shared" si="13"/>
        <v>552.5</v>
      </c>
      <c r="BH18" s="101">
        <f t="shared" si="13"/>
        <v>547.5</v>
      </c>
      <c r="BI18" s="101">
        <f t="shared" si="13"/>
        <v>531</v>
      </c>
      <c r="BJ18" s="101">
        <f t="shared" si="13"/>
        <v>492.5</v>
      </c>
      <c r="BK18" s="101">
        <f t="shared" si="13"/>
        <v>459</v>
      </c>
      <c r="BL18" s="101">
        <f t="shared" si="13"/>
        <v>441.5</v>
      </c>
      <c r="BM18" s="101">
        <f t="shared" si="13"/>
        <v>457</v>
      </c>
      <c r="BN18" s="101">
        <f t="shared" si="13"/>
        <v>474.5</v>
      </c>
      <c r="BO18" s="101">
        <f t="shared" si="13"/>
        <v>484.5</v>
      </c>
      <c r="BP18" s="101">
        <f t="shared" si="13"/>
        <v>511</v>
      </c>
      <c r="BQ18" s="101">
        <f t="shared" si="13"/>
        <v>501</v>
      </c>
      <c r="BR18" s="101"/>
      <c r="BS18" s="101"/>
      <c r="BT18" s="101"/>
      <c r="BU18" s="101">
        <f t="shared" ref="BU18:CC18" si="14">AG28</f>
        <v>632</v>
      </c>
      <c r="BV18" s="101">
        <f t="shared" si="14"/>
        <v>484.5</v>
      </c>
      <c r="BW18" s="101">
        <f t="shared" si="14"/>
        <v>310</v>
      </c>
      <c r="BX18" s="101">
        <f t="shared" si="14"/>
        <v>162.5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0.74295010845986975</v>
      </c>
      <c r="E19" s="152"/>
      <c r="F19" s="152" t="s">
        <v>107</v>
      </c>
      <c r="G19" s="153">
        <f>DIRECCIONALIDAD!J20/100</f>
        <v>8.7852494577006515E-2</v>
      </c>
      <c r="H19" s="152"/>
      <c r="I19" s="152" t="s">
        <v>108</v>
      </c>
      <c r="J19" s="153">
        <f>DIRECCIONALIDAD!J21/100</f>
        <v>0.16919739696312364</v>
      </c>
      <c r="K19" s="154"/>
      <c r="L19" s="148"/>
      <c r="M19" s="151"/>
      <c r="N19" s="152"/>
      <c r="O19" s="152" t="s">
        <v>106</v>
      </c>
      <c r="P19" s="153">
        <f>DIRECCIONALIDAD!J22/100</f>
        <v>0.75402635431918019</v>
      </c>
      <c r="Q19" s="152"/>
      <c r="R19" s="152"/>
      <c r="S19" s="152"/>
      <c r="T19" s="152" t="s">
        <v>107</v>
      </c>
      <c r="U19" s="153">
        <f>DIRECCIONALIDAD!J23/100</f>
        <v>0.15666178623718888</v>
      </c>
      <c r="V19" s="152"/>
      <c r="W19" s="152"/>
      <c r="X19" s="152"/>
      <c r="Y19" s="152" t="s">
        <v>108</v>
      </c>
      <c r="Z19" s="153">
        <f>DIRECCIONALIDAD!J24/100</f>
        <v>8.9311859443631042E-2</v>
      </c>
      <c r="AA19" s="152"/>
      <c r="AB19" s="154"/>
      <c r="AC19" s="148"/>
      <c r="AD19" s="151"/>
      <c r="AE19" s="152" t="s">
        <v>106</v>
      </c>
      <c r="AF19" s="153">
        <f>DIRECCIONALIDAD!J25/100</f>
        <v>0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493</v>
      </c>
      <c r="AV19" s="92">
        <f t="shared" si="15"/>
        <v>543.5</v>
      </c>
      <c r="AW19" s="92">
        <f t="shared" si="15"/>
        <v>558.5</v>
      </c>
      <c r="AX19" s="92">
        <f t="shared" si="15"/>
        <v>612</v>
      </c>
      <c r="AY19" s="92">
        <f t="shared" si="15"/>
        <v>651</v>
      </c>
      <c r="AZ19" s="92">
        <f t="shared" si="15"/>
        <v>666.5</v>
      </c>
      <c r="BA19" s="92">
        <f t="shared" si="15"/>
        <v>691.5</v>
      </c>
      <c r="BB19" s="92"/>
      <c r="BC19" s="92"/>
      <c r="BD19" s="92"/>
      <c r="BE19" s="92">
        <f t="shared" ref="BE19:BQ19" si="16">P23</f>
        <v>510</v>
      </c>
      <c r="BF19" s="92">
        <f t="shared" si="16"/>
        <v>524</v>
      </c>
      <c r="BG19" s="92">
        <f t="shared" si="16"/>
        <v>558</v>
      </c>
      <c r="BH19" s="92">
        <f t="shared" si="16"/>
        <v>541.5</v>
      </c>
      <c r="BI19" s="92">
        <f t="shared" si="16"/>
        <v>537.5</v>
      </c>
      <c r="BJ19" s="92">
        <f t="shared" si="16"/>
        <v>540.5</v>
      </c>
      <c r="BK19" s="92">
        <f t="shared" si="16"/>
        <v>536</v>
      </c>
      <c r="BL19" s="92">
        <f t="shared" si="16"/>
        <v>534.5</v>
      </c>
      <c r="BM19" s="92">
        <f t="shared" si="16"/>
        <v>549</v>
      </c>
      <c r="BN19" s="92">
        <f t="shared" si="16"/>
        <v>540</v>
      </c>
      <c r="BO19" s="92">
        <f t="shared" si="16"/>
        <v>547</v>
      </c>
      <c r="BP19" s="92">
        <f t="shared" si="16"/>
        <v>549</v>
      </c>
      <c r="BQ19" s="92">
        <f t="shared" si="16"/>
        <v>542.5</v>
      </c>
      <c r="BR19" s="92"/>
      <c r="BS19" s="92"/>
      <c r="BT19" s="92"/>
      <c r="BU19" s="92">
        <f t="shared" ref="BU19:CC19" si="17">AG23</f>
        <v>700</v>
      </c>
      <c r="BV19" s="92">
        <f t="shared" si="17"/>
        <v>519.5</v>
      </c>
      <c r="BW19" s="92">
        <f t="shared" si="17"/>
        <v>365</v>
      </c>
      <c r="BX19" s="92">
        <f t="shared" si="17"/>
        <v>193.5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2" t="s">
        <v>153</v>
      </c>
      <c r="B20" s="163">
        <f>MAX(B18:K18)</f>
        <v>1479.5</v>
      </c>
      <c r="C20" s="152" t="s">
        <v>106</v>
      </c>
      <c r="D20" s="164">
        <f>+B20*D19</f>
        <v>1099.1946854663772</v>
      </c>
      <c r="E20" s="152"/>
      <c r="F20" s="152" t="s">
        <v>107</v>
      </c>
      <c r="G20" s="164">
        <f>+B20*G19</f>
        <v>129.97776572668113</v>
      </c>
      <c r="H20" s="152"/>
      <c r="I20" s="152" t="s">
        <v>108</v>
      </c>
      <c r="J20" s="164">
        <f>+B20*J19</f>
        <v>250.32754880694142</v>
      </c>
      <c r="K20" s="154"/>
      <c r="L20" s="148"/>
      <c r="M20" s="163">
        <f>MAX(M18:AB18)</f>
        <v>692.5</v>
      </c>
      <c r="N20" s="152"/>
      <c r="O20" s="152" t="s">
        <v>106</v>
      </c>
      <c r="P20" s="165">
        <f>+M20*P19</f>
        <v>522.16325036603223</v>
      </c>
      <c r="Q20" s="152"/>
      <c r="R20" s="152"/>
      <c r="S20" s="152"/>
      <c r="T20" s="152" t="s">
        <v>107</v>
      </c>
      <c r="U20" s="165">
        <f>+M20*U19</f>
        <v>108.48828696925329</v>
      </c>
      <c r="V20" s="152"/>
      <c r="W20" s="152"/>
      <c r="X20" s="152"/>
      <c r="Y20" s="152" t="s">
        <v>108</v>
      </c>
      <c r="Z20" s="165">
        <f>+M20*Z19</f>
        <v>61.848462664714496</v>
      </c>
      <c r="AA20" s="152"/>
      <c r="AB20" s="154"/>
      <c r="AC20" s="148"/>
      <c r="AD20" s="163">
        <f>MAX(AD18:AO18)</f>
        <v>744</v>
      </c>
      <c r="AE20" s="152" t="s">
        <v>106</v>
      </c>
      <c r="AF20" s="164">
        <f>+AD20*AF19</f>
        <v>0</v>
      </c>
      <c r="AG20" s="152"/>
      <c r="AH20" s="152"/>
      <c r="AI20" s="152"/>
      <c r="AJ20" s="152" t="s">
        <v>107</v>
      </c>
      <c r="AK20" s="164">
        <f>+AD20*AK19</f>
        <v>0</v>
      </c>
      <c r="AL20" s="152"/>
      <c r="AM20" s="152"/>
      <c r="AN20" s="152" t="s">
        <v>108</v>
      </c>
      <c r="AO20" s="166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7" t="s">
        <v>102</v>
      </c>
      <c r="U21" s="247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2509</v>
      </c>
      <c r="AV21" s="92">
        <f t="shared" si="18"/>
        <v>2442</v>
      </c>
      <c r="AW21" s="92">
        <f t="shared" si="18"/>
        <v>2315</v>
      </c>
      <c r="AX21" s="92">
        <f t="shared" si="18"/>
        <v>2274</v>
      </c>
      <c r="AY21" s="92">
        <f t="shared" si="18"/>
        <v>1810.5</v>
      </c>
      <c r="AZ21" s="92">
        <f t="shared" si="18"/>
        <v>1788</v>
      </c>
      <c r="BA21" s="92">
        <f t="shared" si="18"/>
        <v>1819</v>
      </c>
      <c r="BB21" s="92"/>
      <c r="BC21" s="92"/>
      <c r="BD21" s="92"/>
      <c r="BE21" s="92">
        <f t="shared" ref="BE21:BQ21" si="19">P33</f>
        <v>1689</v>
      </c>
      <c r="BF21" s="92">
        <f t="shared" si="19"/>
        <v>1674.5</v>
      </c>
      <c r="BG21" s="92">
        <f t="shared" si="19"/>
        <v>1701</v>
      </c>
      <c r="BH21" s="92">
        <f t="shared" si="19"/>
        <v>1651</v>
      </c>
      <c r="BI21" s="92">
        <f t="shared" si="19"/>
        <v>1622.5</v>
      </c>
      <c r="BJ21" s="92">
        <f t="shared" si="19"/>
        <v>1594</v>
      </c>
      <c r="BK21" s="92">
        <f t="shared" si="19"/>
        <v>1563</v>
      </c>
      <c r="BL21" s="92">
        <f t="shared" si="19"/>
        <v>1538</v>
      </c>
      <c r="BM21" s="92">
        <f t="shared" si="19"/>
        <v>1595</v>
      </c>
      <c r="BN21" s="92">
        <f t="shared" si="19"/>
        <v>1636</v>
      </c>
      <c r="BO21" s="92">
        <f t="shared" si="19"/>
        <v>1692.5</v>
      </c>
      <c r="BP21" s="92">
        <f t="shared" si="19"/>
        <v>1752.5</v>
      </c>
      <c r="BQ21" s="92">
        <f t="shared" si="19"/>
        <v>1729.5</v>
      </c>
      <c r="BR21" s="92"/>
      <c r="BS21" s="92"/>
      <c r="BT21" s="92"/>
      <c r="BU21" s="92">
        <f t="shared" ref="BU21:CC21" si="20">AG33</f>
        <v>2076</v>
      </c>
      <c r="BV21" s="92">
        <f t="shared" si="20"/>
        <v>1572.5</v>
      </c>
      <c r="BW21" s="92">
        <f t="shared" si="20"/>
        <v>1070</v>
      </c>
      <c r="BX21" s="92">
        <f t="shared" si="20"/>
        <v>561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103.5</v>
      </c>
      <c r="C22" s="149">
        <f>'G-3'!F11</f>
        <v>143</v>
      </c>
      <c r="D22" s="149">
        <f>'G-3'!F12</f>
        <v>109.5</v>
      </c>
      <c r="E22" s="149">
        <f>'G-3'!F13</f>
        <v>137</v>
      </c>
      <c r="F22" s="149">
        <f>'G-3'!F14</f>
        <v>154</v>
      </c>
      <c r="G22" s="149">
        <f>'G-3'!F15</f>
        <v>158</v>
      </c>
      <c r="H22" s="149">
        <f>'G-3'!F16</f>
        <v>163</v>
      </c>
      <c r="I22" s="149">
        <f>'G-3'!F17</f>
        <v>176</v>
      </c>
      <c r="J22" s="149">
        <f>'G-3'!F18</f>
        <v>169.5</v>
      </c>
      <c r="K22" s="149">
        <f>'G-3'!F19</f>
        <v>183</v>
      </c>
      <c r="L22" s="150"/>
      <c r="M22" s="149">
        <f>'G-3'!F20</f>
        <v>118</v>
      </c>
      <c r="N22" s="149">
        <f>'G-3'!F21</f>
        <v>100.5</v>
      </c>
      <c r="O22" s="149">
        <f>'G-3'!F22</f>
        <v>155.5</v>
      </c>
      <c r="P22" s="149">
        <f>'G-3'!M10</f>
        <v>136</v>
      </c>
      <c r="Q22" s="149">
        <f>'G-3'!M11</f>
        <v>132</v>
      </c>
      <c r="R22" s="149">
        <f>'G-3'!M12</f>
        <v>134.5</v>
      </c>
      <c r="S22" s="149">
        <f>'G-3'!M13</f>
        <v>139</v>
      </c>
      <c r="T22" s="149">
        <f>'G-3'!M14</f>
        <v>132</v>
      </c>
      <c r="U22" s="149">
        <f>'G-3'!M15</f>
        <v>135</v>
      </c>
      <c r="V22" s="149">
        <f>'G-3'!M16</f>
        <v>130</v>
      </c>
      <c r="W22" s="149">
        <f>'G-3'!M17</f>
        <v>137.5</v>
      </c>
      <c r="X22" s="149">
        <f>'G-3'!M18</f>
        <v>146.5</v>
      </c>
      <c r="Y22" s="149">
        <f>'G-3'!M19</f>
        <v>126</v>
      </c>
      <c r="Z22" s="149">
        <f>'G-3'!M20</f>
        <v>137</v>
      </c>
      <c r="AA22" s="149">
        <f>'G-3'!M21</f>
        <v>139.5</v>
      </c>
      <c r="AB22" s="149">
        <f>'G-3'!M22</f>
        <v>140</v>
      </c>
      <c r="AC22" s="150"/>
      <c r="AD22" s="149">
        <f>'G-3'!T10</f>
        <v>180.5</v>
      </c>
      <c r="AE22" s="149">
        <f>'G-3'!T11</f>
        <v>154.5</v>
      </c>
      <c r="AF22" s="149">
        <f>'G-3'!T12</f>
        <v>171.5</v>
      </c>
      <c r="AG22" s="149">
        <f>'G-3'!T13</f>
        <v>193.5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493</v>
      </c>
      <c r="F23" s="149">
        <f t="shared" ref="F23:K23" si="21">C22+D22+E22+F22</f>
        <v>543.5</v>
      </c>
      <c r="G23" s="149">
        <f t="shared" si="21"/>
        <v>558.5</v>
      </c>
      <c r="H23" s="149">
        <f t="shared" si="21"/>
        <v>612</v>
      </c>
      <c r="I23" s="149">
        <f t="shared" si="21"/>
        <v>651</v>
      </c>
      <c r="J23" s="149">
        <f t="shared" si="21"/>
        <v>666.5</v>
      </c>
      <c r="K23" s="149">
        <f t="shared" si="21"/>
        <v>691.5</v>
      </c>
      <c r="L23" s="150"/>
      <c r="M23" s="149"/>
      <c r="N23" s="149"/>
      <c r="O23" s="149"/>
      <c r="P23" s="149">
        <f>M22+N22+O22+P22</f>
        <v>510</v>
      </c>
      <c r="Q23" s="149">
        <f t="shared" ref="Q23:AB23" si="22">N22+O22+P22+Q22</f>
        <v>524</v>
      </c>
      <c r="R23" s="149">
        <f t="shared" si="22"/>
        <v>558</v>
      </c>
      <c r="S23" s="149">
        <f t="shared" si="22"/>
        <v>541.5</v>
      </c>
      <c r="T23" s="149">
        <f t="shared" si="22"/>
        <v>537.5</v>
      </c>
      <c r="U23" s="149">
        <f t="shared" si="22"/>
        <v>540.5</v>
      </c>
      <c r="V23" s="149">
        <f t="shared" si="22"/>
        <v>536</v>
      </c>
      <c r="W23" s="149">
        <f t="shared" si="22"/>
        <v>534.5</v>
      </c>
      <c r="X23" s="149">
        <f t="shared" si="22"/>
        <v>549</v>
      </c>
      <c r="Y23" s="149">
        <f t="shared" si="22"/>
        <v>540</v>
      </c>
      <c r="Z23" s="149">
        <f t="shared" si="22"/>
        <v>547</v>
      </c>
      <c r="AA23" s="149">
        <f t="shared" si="22"/>
        <v>549</v>
      </c>
      <c r="AB23" s="149">
        <f t="shared" si="22"/>
        <v>542.5</v>
      </c>
      <c r="AC23" s="150"/>
      <c r="AD23" s="149"/>
      <c r="AE23" s="149"/>
      <c r="AF23" s="149"/>
      <c r="AG23" s="149">
        <f>AD22+AE22+AF22+AG22</f>
        <v>700</v>
      </c>
      <c r="AH23" s="149">
        <f t="shared" ref="AH23:AO23" si="23">AE22+AF22+AG22+AH22</f>
        <v>519.5</v>
      </c>
      <c r="AI23" s="149">
        <f t="shared" si="23"/>
        <v>365</v>
      </c>
      <c r="AJ23" s="149">
        <f t="shared" si="23"/>
        <v>193.5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7.8003120124804995E-2</v>
      </c>
      <c r="E24" s="152"/>
      <c r="F24" s="152" t="s">
        <v>107</v>
      </c>
      <c r="G24" s="153">
        <f>DIRECCIONALIDAD!J29/100</f>
        <v>0.46645865834633393</v>
      </c>
      <c r="H24" s="152"/>
      <c r="I24" s="152" t="s">
        <v>108</v>
      </c>
      <c r="J24" s="153">
        <f>DIRECCIONALIDAD!J30/100</f>
        <v>0.45553822152886114</v>
      </c>
      <c r="K24" s="154"/>
      <c r="L24" s="148"/>
      <c r="M24" s="151"/>
      <c r="N24" s="152"/>
      <c r="O24" s="152" t="s">
        <v>106</v>
      </c>
      <c r="P24" s="153">
        <f>DIRECCIONALIDAD!J31/100</f>
        <v>3.4246575342465752E-2</v>
      </c>
      <c r="Q24" s="152"/>
      <c r="R24" s="152"/>
      <c r="S24" s="152"/>
      <c r="T24" s="152" t="s">
        <v>107</v>
      </c>
      <c r="U24" s="153">
        <f>DIRECCIONALIDAD!J32/100</f>
        <v>0.53561643835616435</v>
      </c>
      <c r="V24" s="152"/>
      <c r="W24" s="152"/>
      <c r="X24" s="152"/>
      <c r="Y24" s="152" t="s">
        <v>108</v>
      </c>
      <c r="Z24" s="153">
        <f>DIRECCIONALIDAD!J33/100</f>
        <v>0.43013698630136987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2" t="s">
        <v>153</v>
      </c>
      <c r="B25" s="163">
        <f>MAX(B23:K23)</f>
        <v>691.5</v>
      </c>
      <c r="C25" s="152" t="s">
        <v>106</v>
      </c>
      <c r="D25" s="164">
        <f>+B25*D24</f>
        <v>53.939157566302654</v>
      </c>
      <c r="E25" s="152"/>
      <c r="F25" s="152" t="s">
        <v>107</v>
      </c>
      <c r="G25" s="164">
        <f>+B25*G24</f>
        <v>322.55616224648992</v>
      </c>
      <c r="H25" s="152"/>
      <c r="I25" s="152" t="s">
        <v>108</v>
      </c>
      <c r="J25" s="164">
        <f>+B25*J24</f>
        <v>315.0046801872075</v>
      </c>
      <c r="K25" s="154"/>
      <c r="L25" s="148"/>
      <c r="M25" s="163">
        <f>MAX(M23:AB23)</f>
        <v>558</v>
      </c>
      <c r="N25" s="152"/>
      <c r="O25" s="152" t="s">
        <v>106</v>
      </c>
      <c r="P25" s="165">
        <f>+M25*P24</f>
        <v>19.109589041095891</v>
      </c>
      <c r="Q25" s="152"/>
      <c r="R25" s="152"/>
      <c r="S25" s="152"/>
      <c r="T25" s="152" t="s">
        <v>107</v>
      </c>
      <c r="U25" s="165">
        <f>+M25*U24</f>
        <v>298.87397260273968</v>
      </c>
      <c r="V25" s="152"/>
      <c r="W25" s="152"/>
      <c r="X25" s="152"/>
      <c r="Y25" s="152" t="s">
        <v>108</v>
      </c>
      <c r="Z25" s="165">
        <f>+M25*Z24</f>
        <v>240.0164383561644</v>
      </c>
      <c r="AA25" s="152"/>
      <c r="AB25" s="154"/>
      <c r="AC25" s="148"/>
      <c r="AD25" s="163">
        <f>MAX(AD23:AO23)</f>
        <v>700</v>
      </c>
      <c r="AE25" s="152" t="s">
        <v>106</v>
      </c>
      <c r="AF25" s="164">
        <f>+AD25*AF24</f>
        <v>0</v>
      </c>
      <c r="AG25" s="152"/>
      <c r="AH25" s="152"/>
      <c r="AI25" s="152"/>
      <c r="AJ25" s="152" t="s">
        <v>107</v>
      </c>
      <c r="AK25" s="164">
        <f>+AD25*AK24</f>
        <v>0</v>
      </c>
      <c r="AL25" s="152"/>
      <c r="AM25" s="152"/>
      <c r="AN25" s="152" t="s">
        <v>108</v>
      </c>
      <c r="AO25" s="166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7" t="s">
        <v>102</v>
      </c>
      <c r="U26" s="247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119.5</v>
      </c>
      <c r="C27" s="149">
        <f>'G-4'!F11</f>
        <v>146</v>
      </c>
      <c r="D27" s="149">
        <f>'G-4'!F12</f>
        <v>155</v>
      </c>
      <c r="E27" s="149">
        <f>'G-4'!F13</f>
        <v>116</v>
      </c>
      <c r="F27" s="149">
        <f>'G-4'!F14</f>
        <v>114</v>
      </c>
      <c r="G27" s="149">
        <f>'G-4'!F15</f>
        <v>119</v>
      </c>
      <c r="H27" s="149">
        <f>'G-4'!F16</f>
        <v>150.5</v>
      </c>
      <c r="I27" s="149">
        <f>'G-4'!F17</f>
        <v>135</v>
      </c>
      <c r="J27" s="149">
        <f>'G-4'!F18</f>
        <v>122</v>
      </c>
      <c r="K27" s="149">
        <f>'G-4'!F19</f>
        <v>151.5</v>
      </c>
      <c r="L27" s="150"/>
      <c r="M27" s="149">
        <f>'G-4'!F20</f>
        <v>148</v>
      </c>
      <c r="N27" s="149">
        <f>'G-4'!F21</f>
        <v>113.5</v>
      </c>
      <c r="O27" s="149">
        <f>'G-4'!F22</f>
        <v>132</v>
      </c>
      <c r="P27" s="149">
        <f>'G-4'!M10</f>
        <v>136</v>
      </c>
      <c r="Q27" s="149">
        <f>'G-4'!M11</f>
        <v>142</v>
      </c>
      <c r="R27" s="149">
        <f>'G-4'!M12</f>
        <v>142.5</v>
      </c>
      <c r="S27" s="149">
        <f>'G-4'!M13</f>
        <v>127</v>
      </c>
      <c r="T27" s="149">
        <f>'G-4'!M14</f>
        <v>119.5</v>
      </c>
      <c r="U27" s="149">
        <f>'G-4'!M15</f>
        <v>103.5</v>
      </c>
      <c r="V27" s="149">
        <f>'G-4'!M16</f>
        <v>109</v>
      </c>
      <c r="W27" s="149">
        <f>'G-4'!M17</f>
        <v>109.5</v>
      </c>
      <c r="X27" s="149">
        <f>'G-4'!M18</f>
        <v>135</v>
      </c>
      <c r="Y27" s="149">
        <f>'G-4'!M19</f>
        <v>121</v>
      </c>
      <c r="Z27" s="149">
        <f>'G-4'!M20</f>
        <v>119</v>
      </c>
      <c r="AA27" s="149">
        <f>'G-4'!M21</f>
        <v>136</v>
      </c>
      <c r="AB27" s="149">
        <f>'G-4'!M22</f>
        <v>125</v>
      </c>
      <c r="AC27" s="150"/>
      <c r="AD27" s="149">
        <f>'G-4'!T10</f>
        <v>147.5</v>
      </c>
      <c r="AE27" s="149">
        <f>'G-4'!T11</f>
        <v>174.5</v>
      </c>
      <c r="AF27" s="149">
        <f>'G-4'!T12</f>
        <v>147.5</v>
      </c>
      <c r="AG27" s="149">
        <f>'G-4'!T13</f>
        <v>162.5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536.5</v>
      </c>
      <c r="F28" s="149">
        <f t="shared" ref="F28:K28" si="24">C27+D27+E27+F27</f>
        <v>531</v>
      </c>
      <c r="G28" s="149">
        <f t="shared" si="24"/>
        <v>504</v>
      </c>
      <c r="H28" s="149">
        <f t="shared" si="24"/>
        <v>499.5</v>
      </c>
      <c r="I28" s="149">
        <f t="shared" si="24"/>
        <v>518.5</v>
      </c>
      <c r="J28" s="149">
        <f t="shared" si="24"/>
        <v>526.5</v>
      </c>
      <c r="K28" s="149">
        <f t="shared" si="24"/>
        <v>559</v>
      </c>
      <c r="L28" s="150"/>
      <c r="M28" s="149"/>
      <c r="N28" s="149"/>
      <c r="O28" s="149"/>
      <c r="P28" s="149">
        <f>M27+N27+O27+P27</f>
        <v>529.5</v>
      </c>
      <c r="Q28" s="149">
        <f t="shared" ref="Q28:AB28" si="25">N27+O27+P27+Q27</f>
        <v>523.5</v>
      </c>
      <c r="R28" s="149">
        <f t="shared" si="25"/>
        <v>552.5</v>
      </c>
      <c r="S28" s="149">
        <f t="shared" si="25"/>
        <v>547.5</v>
      </c>
      <c r="T28" s="149">
        <f t="shared" si="25"/>
        <v>531</v>
      </c>
      <c r="U28" s="149">
        <f t="shared" si="25"/>
        <v>492.5</v>
      </c>
      <c r="V28" s="149">
        <f t="shared" si="25"/>
        <v>459</v>
      </c>
      <c r="W28" s="149">
        <f t="shared" si="25"/>
        <v>441.5</v>
      </c>
      <c r="X28" s="149">
        <f t="shared" si="25"/>
        <v>457</v>
      </c>
      <c r="Y28" s="149">
        <f t="shared" si="25"/>
        <v>474.5</v>
      </c>
      <c r="Z28" s="149">
        <f t="shared" si="25"/>
        <v>484.5</v>
      </c>
      <c r="AA28" s="149">
        <f t="shared" si="25"/>
        <v>511</v>
      </c>
      <c r="AB28" s="149">
        <f t="shared" si="25"/>
        <v>501</v>
      </c>
      <c r="AC28" s="150"/>
      <c r="AD28" s="149"/>
      <c r="AE28" s="149"/>
      <c r="AF28" s="149"/>
      <c r="AG28" s="149">
        <f>AD27+AE27+AF27+AG27</f>
        <v>632</v>
      </c>
      <c r="AH28" s="149">
        <f t="shared" ref="AH28:AO28" si="26">AE27+AF27+AG27+AH27</f>
        <v>484.5</v>
      </c>
      <c r="AI28" s="149">
        <f t="shared" si="26"/>
        <v>310</v>
      </c>
      <c r="AJ28" s="149">
        <f t="shared" si="26"/>
        <v>162.5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0.36276083467094705</v>
      </c>
      <c r="E29" s="152"/>
      <c r="F29" s="152" t="s">
        <v>107</v>
      </c>
      <c r="G29" s="153">
        <f>DIRECCIONALIDAD!J38/100</f>
        <v>0.6179775280898876</v>
      </c>
      <c r="H29" s="152"/>
      <c r="I29" s="152" t="s">
        <v>108</v>
      </c>
      <c r="J29" s="153">
        <f>DIRECCIONALIDAD!J39/100</f>
        <v>1.9261637239165328E-2</v>
      </c>
      <c r="K29" s="154"/>
      <c r="L29" s="148"/>
      <c r="M29" s="151"/>
      <c r="N29" s="152"/>
      <c r="O29" s="152" t="s">
        <v>106</v>
      </c>
      <c r="P29" s="153">
        <f>DIRECCIONALIDAD!J40/100</f>
        <v>0.31451612903225806</v>
      </c>
      <c r="Q29" s="152"/>
      <c r="R29" s="152"/>
      <c r="S29" s="152"/>
      <c r="T29" s="152" t="s">
        <v>107</v>
      </c>
      <c r="U29" s="153">
        <f>DIRECCIONALIDAD!J41/100</f>
        <v>0.65483870967741931</v>
      </c>
      <c r="V29" s="152"/>
      <c r="W29" s="152"/>
      <c r="X29" s="152"/>
      <c r="Y29" s="152" t="s">
        <v>108</v>
      </c>
      <c r="Z29" s="153">
        <f>DIRECCIONALIDAD!J42/100</f>
        <v>3.0645161290322579E-2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2" t="s">
        <v>153</v>
      </c>
      <c r="B30" s="163">
        <f>MAX(B28:K28)</f>
        <v>559</v>
      </c>
      <c r="C30" s="152" t="s">
        <v>106</v>
      </c>
      <c r="D30" s="164">
        <f>+B30*D29</f>
        <v>202.78330658105941</v>
      </c>
      <c r="E30" s="152"/>
      <c r="F30" s="152" t="s">
        <v>107</v>
      </c>
      <c r="G30" s="164">
        <f>+B30*G29</f>
        <v>345.44943820224717</v>
      </c>
      <c r="H30" s="152"/>
      <c r="I30" s="152" t="s">
        <v>108</v>
      </c>
      <c r="J30" s="164">
        <f>+B30*J29</f>
        <v>10.767255216693419</v>
      </c>
      <c r="K30" s="154"/>
      <c r="L30" s="148"/>
      <c r="M30" s="163">
        <f>MAX(M28:AB28)</f>
        <v>552.5</v>
      </c>
      <c r="N30" s="152"/>
      <c r="O30" s="152" t="s">
        <v>106</v>
      </c>
      <c r="P30" s="165">
        <f>+M30*P29</f>
        <v>173.77016129032259</v>
      </c>
      <c r="Q30" s="152"/>
      <c r="R30" s="152"/>
      <c r="S30" s="152"/>
      <c r="T30" s="152" t="s">
        <v>107</v>
      </c>
      <c r="U30" s="165">
        <f>+M30*U29</f>
        <v>361.79838709677415</v>
      </c>
      <c r="V30" s="152"/>
      <c r="W30" s="152"/>
      <c r="X30" s="152"/>
      <c r="Y30" s="152" t="s">
        <v>108</v>
      </c>
      <c r="Z30" s="165">
        <f>+M30*Z29</f>
        <v>16.931451612903224</v>
      </c>
      <c r="AA30" s="152"/>
      <c r="AB30" s="154"/>
      <c r="AC30" s="148"/>
      <c r="AD30" s="163">
        <f>MAX(AD28:AO28)</f>
        <v>632</v>
      </c>
      <c r="AE30" s="152" t="s">
        <v>106</v>
      </c>
      <c r="AF30" s="164">
        <f>+AD30*AF29</f>
        <v>0</v>
      </c>
      <c r="AG30" s="152"/>
      <c r="AH30" s="152"/>
      <c r="AI30" s="152"/>
      <c r="AJ30" s="152" t="s">
        <v>107</v>
      </c>
      <c r="AK30" s="164">
        <f>+AD30*AK29</f>
        <v>0</v>
      </c>
      <c r="AL30" s="152"/>
      <c r="AM30" s="152"/>
      <c r="AN30" s="152" t="s">
        <v>108</v>
      </c>
      <c r="AO30" s="166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7" t="s">
        <v>102</v>
      </c>
      <c r="U31" s="247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545</v>
      </c>
      <c r="C32" s="149">
        <f t="shared" ref="C32:K32" si="27">C13+C17+C22+C27</f>
        <v>599.5</v>
      </c>
      <c r="D32" s="149">
        <f t="shared" si="27"/>
        <v>512</v>
      </c>
      <c r="E32" s="149">
        <f t="shared" si="27"/>
        <v>852.5</v>
      </c>
      <c r="F32" s="149">
        <f t="shared" si="27"/>
        <v>478</v>
      </c>
      <c r="G32" s="149">
        <f t="shared" si="27"/>
        <v>472.5</v>
      </c>
      <c r="H32" s="149">
        <f t="shared" si="27"/>
        <v>471</v>
      </c>
      <c r="I32" s="149">
        <f t="shared" si="27"/>
        <v>389</v>
      </c>
      <c r="J32" s="149">
        <f t="shared" si="27"/>
        <v>455.5</v>
      </c>
      <c r="K32" s="149">
        <f t="shared" si="27"/>
        <v>503.5</v>
      </c>
      <c r="L32" s="150"/>
      <c r="M32" s="149">
        <f>M13+M17+M22+M27</f>
        <v>424</v>
      </c>
      <c r="N32" s="149">
        <f t="shared" ref="N32:AB32" si="28">N13+N17+N22+N27</f>
        <v>376.5</v>
      </c>
      <c r="O32" s="149">
        <f t="shared" si="28"/>
        <v>463.5</v>
      </c>
      <c r="P32" s="149">
        <f t="shared" si="28"/>
        <v>425</v>
      </c>
      <c r="Q32" s="149">
        <f t="shared" si="28"/>
        <v>409.5</v>
      </c>
      <c r="R32" s="149">
        <f t="shared" si="28"/>
        <v>403</v>
      </c>
      <c r="S32" s="149">
        <f t="shared" si="28"/>
        <v>413.5</v>
      </c>
      <c r="T32" s="149">
        <f t="shared" si="28"/>
        <v>396.5</v>
      </c>
      <c r="U32" s="149">
        <f t="shared" si="28"/>
        <v>381</v>
      </c>
      <c r="V32" s="149">
        <f t="shared" si="28"/>
        <v>372</v>
      </c>
      <c r="W32" s="149">
        <f t="shared" si="28"/>
        <v>388.5</v>
      </c>
      <c r="X32" s="149">
        <f t="shared" si="28"/>
        <v>453.5</v>
      </c>
      <c r="Y32" s="149">
        <f t="shared" si="28"/>
        <v>422</v>
      </c>
      <c r="Z32" s="149">
        <f t="shared" si="28"/>
        <v>428.5</v>
      </c>
      <c r="AA32" s="149">
        <f t="shared" si="28"/>
        <v>448.5</v>
      </c>
      <c r="AB32" s="149">
        <f t="shared" si="28"/>
        <v>430.5</v>
      </c>
      <c r="AC32" s="150"/>
      <c r="AD32" s="149">
        <f>AD13+AD17+AD22+AD27</f>
        <v>503.5</v>
      </c>
      <c r="AE32" s="149">
        <f t="shared" ref="AE32:AO32" si="29">AE13+AE17+AE22+AE27</f>
        <v>502.5</v>
      </c>
      <c r="AF32" s="149">
        <f t="shared" si="29"/>
        <v>509</v>
      </c>
      <c r="AG32" s="149">
        <f t="shared" si="29"/>
        <v>561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2509</v>
      </c>
      <c r="F33" s="149">
        <f t="shared" ref="F33:K33" si="30">C32+D32+E32+F32</f>
        <v>2442</v>
      </c>
      <c r="G33" s="149">
        <f t="shared" si="30"/>
        <v>2315</v>
      </c>
      <c r="H33" s="149">
        <f t="shared" si="30"/>
        <v>2274</v>
      </c>
      <c r="I33" s="149">
        <f t="shared" si="30"/>
        <v>1810.5</v>
      </c>
      <c r="J33" s="149">
        <f t="shared" si="30"/>
        <v>1788</v>
      </c>
      <c r="K33" s="149">
        <f t="shared" si="30"/>
        <v>1819</v>
      </c>
      <c r="L33" s="150"/>
      <c r="M33" s="149"/>
      <c r="N33" s="149"/>
      <c r="O33" s="149"/>
      <c r="P33" s="149">
        <f>M32+N32+O32+P32</f>
        <v>1689</v>
      </c>
      <c r="Q33" s="149">
        <f t="shared" ref="Q33:AB33" si="31">N32+O32+P32+Q32</f>
        <v>1674.5</v>
      </c>
      <c r="R33" s="149">
        <f t="shared" si="31"/>
        <v>1701</v>
      </c>
      <c r="S33" s="149">
        <f t="shared" si="31"/>
        <v>1651</v>
      </c>
      <c r="T33" s="149">
        <f t="shared" si="31"/>
        <v>1622.5</v>
      </c>
      <c r="U33" s="149">
        <f t="shared" si="31"/>
        <v>1594</v>
      </c>
      <c r="V33" s="149">
        <f t="shared" si="31"/>
        <v>1563</v>
      </c>
      <c r="W33" s="149">
        <f t="shared" si="31"/>
        <v>1538</v>
      </c>
      <c r="X33" s="149">
        <f t="shared" si="31"/>
        <v>1595</v>
      </c>
      <c r="Y33" s="149">
        <f t="shared" si="31"/>
        <v>1636</v>
      </c>
      <c r="Z33" s="149">
        <f t="shared" si="31"/>
        <v>1692.5</v>
      </c>
      <c r="AA33" s="149">
        <f t="shared" si="31"/>
        <v>1752.5</v>
      </c>
      <c r="AB33" s="149">
        <f t="shared" si="31"/>
        <v>1729.5</v>
      </c>
      <c r="AC33" s="150"/>
      <c r="AD33" s="149"/>
      <c r="AE33" s="149"/>
      <c r="AF33" s="149"/>
      <c r="AG33" s="149">
        <f>AD32+AE32+AF32+AG32</f>
        <v>2076</v>
      </c>
      <c r="AH33" s="149">
        <f t="shared" ref="AH33:AO33" si="32">AE32+AF32+AG32+AH32</f>
        <v>1572.5</v>
      </c>
      <c r="AI33" s="149">
        <f t="shared" si="32"/>
        <v>1070</v>
      </c>
      <c r="AJ33" s="149">
        <f t="shared" si="32"/>
        <v>561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8"/>
      <c r="R35" s="248"/>
      <c r="S35" s="248"/>
      <c r="T35" s="248"/>
      <c r="U35" s="248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G-8</vt:lpstr>
      <vt:lpstr>DIRECCIONALIDAD</vt:lpstr>
      <vt:lpstr>DIAGRAMA DE VOL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2016-07-15T20:23:16Z</cp:lastPrinted>
  <dcterms:created xsi:type="dcterms:W3CDTF">1998-04-02T13:38:56Z</dcterms:created>
  <dcterms:modified xsi:type="dcterms:W3CDTF">2018-12-18T22:58:23Z</dcterms:modified>
</cp:coreProperties>
</file>